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021588A1-1EBB-4D84-918B-183E5D570FC5}" xr6:coauthVersionLast="47" xr6:coauthVersionMax="47" xr10:uidLastSave="{00000000-0000-0000-0000-000000000000}"/>
  <bookViews>
    <workbookView xWindow="-108" yWindow="-108" windowWidth="23256" windowHeight="12456" firstSheet="1" activeTab="3" xr2:uid="{98BACCE1-E40B-438A-9C1B-6B14AFEAD550}"/>
  </bookViews>
  <sheets>
    <sheet name="Banco Dados 1a avaliação" sheetId="8" r:id="rId1"/>
    <sheet name="SALA (simplificado) (Vol. 5)" sheetId="5" r:id="rId2"/>
    <sheet name="SALA (marcadores) (Vol. 5)" sheetId="7" r:id="rId3"/>
    <sheet name="INDIVIDUAL Vol. 5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8" l="1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S48" i="8"/>
  <c r="E54" i="8" s="1"/>
  <c r="R48" i="8"/>
  <c r="E53" i="8" s="1"/>
  <c r="L48" i="8"/>
  <c r="E52" i="8" s="1"/>
  <c r="K48" i="8"/>
  <c r="F48" i="8"/>
  <c r="E48" i="8"/>
  <c r="T47" i="8"/>
  <c r="M47" i="8"/>
  <c r="G47" i="8"/>
  <c r="T46" i="8"/>
  <c r="M46" i="8"/>
  <c r="G46" i="8"/>
  <c r="T45" i="8"/>
  <c r="M45" i="8"/>
  <c r="G45" i="8"/>
  <c r="T44" i="8"/>
  <c r="M44" i="8"/>
  <c r="G44" i="8"/>
  <c r="T43" i="8"/>
  <c r="M43" i="8"/>
  <c r="G43" i="8"/>
  <c r="T42" i="8"/>
  <c r="M42" i="8"/>
  <c r="G42" i="8"/>
  <c r="T41" i="8"/>
  <c r="M41" i="8"/>
  <c r="G41" i="8"/>
  <c r="T40" i="8"/>
  <c r="M40" i="8"/>
  <c r="G40" i="8"/>
  <c r="T39" i="8"/>
  <c r="M39" i="8"/>
  <c r="G39" i="8"/>
  <c r="T38" i="8"/>
  <c r="M38" i="8"/>
  <c r="G38" i="8"/>
  <c r="T37" i="8"/>
  <c r="M37" i="8"/>
  <c r="G37" i="8"/>
  <c r="T36" i="8"/>
  <c r="M36" i="8"/>
  <c r="G36" i="8"/>
  <c r="T35" i="8"/>
  <c r="M35" i="8"/>
  <c r="G35" i="8"/>
  <c r="T34" i="8"/>
  <c r="M34" i="8"/>
  <c r="G34" i="8"/>
  <c r="T33" i="8"/>
  <c r="M33" i="8"/>
  <c r="G33" i="8"/>
  <c r="T32" i="8"/>
  <c r="M32" i="8"/>
  <c r="G32" i="8"/>
  <c r="T31" i="8"/>
  <c r="M31" i="8"/>
  <c r="G31" i="8"/>
  <c r="T30" i="8"/>
  <c r="M30" i="8"/>
  <c r="G30" i="8"/>
  <c r="T29" i="8"/>
  <c r="M29" i="8"/>
  <c r="G29" i="8"/>
  <c r="T28" i="8"/>
  <c r="M28" i="8"/>
  <c r="G28" i="8"/>
  <c r="T27" i="8"/>
  <c r="M27" i="8"/>
  <c r="G27" i="8"/>
  <c r="T26" i="8"/>
  <c r="M26" i="8"/>
  <c r="G26" i="8"/>
  <c r="T25" i="8"/>
  <c r="M25" i="8"/>
  <c r="G25" i="8"/>
  <c r="T24" i="8"/>
  <c r="M24" i="8"/>
  <c r="G24" i="8"/>
  <c r="T23" i="8"/>
  <c r="M23" i="8"/>
  <c r="G23" i="8"/>
  <c r="T22" i="8"/>
  <c r="M22" i="8"/>
  <c r="G22" i="8"/>
  <c r="T21" i="8"/>
  <c r="M21" i="8"/>
  <c r="G21" i="8"/>
  <c r="T20" i="8"/>
  <c r="M20" i="8"/>
  <c r="G20" i="8"/>
  <c r="T19" i="8"/>
  <c r="M19" i="8"/>
  <c r="G19" i="8"/>
  <c r="T18" i="8"/>
  <c r="M18" i="8"/>
  <c r="G18" i="8"/>
  <c r="T17" i="8"/>
  <c r="M17" i="8"/>
  <c r="G17" i="8"/>
  <c r="T16" i="8"/>
  <c r="M16" i="8"/>
  <c r="G16" i="8"/>
  <c r="T15" i="8"/>
  <c r="M15" i="8"/>
  <c r="G15" i="8"/>
  <c r="T14" i="8"/>
  <c r="M14" i="8"/>
  <c r="G14" i="8"/>
  <c r="T13" i="8"/>
  <c r="M13" i="8"/>
  <c r="G13" i="8"/>
  <c r="T12" i="8"/>
  <c r="M12" i="8"/>
  <c r="G12" i="8"/>
  <c r="T11" i="8"/>
  <c r="M11" i="8"/>
  <c r="G11" i="8"/>
  <c r="T10" i="8"/>
  <c r="M10" i="8"/>
  <c r="G10" i="8"/>
  <c r="T9" i="8"/>
  <c r="M9" i="8"/>
  <c r="G9" i="8"/>
  <c r="T8" i="8"/>
  <c r="M8" i="8"/>
  <c r="G8" i="8"/>
  <c r="B32" i="3"/>
  <c r="G17" i="7" l="1"/>
  <c r="E18" i="7" s="1"/>
  <c r="E26" i="7" s="1"/>
  <c r="G15" i="7"/>
  <c r="G13" i="7"/>
  <c r="E14" i="7" s="1"/>
  <c r="E24" i="7" s="1"/>
  <c r="G11" i="7"/>
  <c r="G9" i="7"/>
  <c r="H17" i="7"/>
  <c r="H15" i="7"/>
  <c r="H13" i="7"/>
  <c r="H11" i="7"/>
  <c r="H9" i="7"/>
  <c r="E16" i="7"/>
  <c r="E25" i="7" s="1"/>
  <c r="E12" i="7"/>
  <c r="E23" i="7" s="1"/>
  <c r="E10" i="7"/>
  <c r="E22" i="7" s="1"/>
  <c r="C27" i="3"/>
  <c r="B31" i="3" s="1"/>
  <c r="C28" i="3"/>
  <c r="C26" i="3"/>
  <c r="B30" i="3" s="1"/>
  <c r="D55" i="5" l="1"/>
  <c r="C55" i="5"/>
  <c r="B55" i="5"/>
  <c r="B57" i="5" s="1"/>
  <c r="D11" i="5"/>
  <c r="D10" i="5"/>
  <c r="D7" i="5"/>
  <c r="B12" i="7"/>
  <c r="B23" i="7" s="1"/>
  <c r="B18" i="7"/>
  <c r="B26" i="7" s="1"/>
  <c r="C16" i="7" l="1"/>
  <c r="B16" i="7"/>
  <c r="B25" i="7" s="1"/>
  <c r="F14" i="7"/>
  <c r="F24" i="7" s="1"/>
  <c r="B14" i="7"/>
  <c r="B24" i="7" s="1"/>
  <c r="C10" i="7"/>
  <c r="C22" i="7" s="1"/>
  <c r="B10" i="7"/>
  <c r="B22" i="7" s="1"/>
  <c r="B62" i="5"/>
  <c r="B63" i="5" s="1"/>
  <c r="B61" i="5"/>
  <c r="C57" i="5"/>
  <c r="C61" i="5" s="1"/>
  <c r="C56" i="5"/>
  <c r="D57" i="5"/>
  <c r="D61" i="5" s="1"/>
  <c r="B56" i="5"/>
  <c r="D56" i="5"/>
  <c r="D10" i="7"/>
  <c r="D22" i="7" s="1"/>
  <c r="F10" i="7"/>
  <c r="F22" i="7" s="1"/>
  <c r="F18" i="7"/>
  <c r="F26" i="7" s="1"/>
  <c r="C14" i="7"/>
  <c r="C24" i="7" s="1"/>
  <c r="D14" i="7"/>
  <c r="D24" i="7" s="1"/>
  <c r="C25" i="7"/>
  <c r="F12" i="7"/>
  <c r="F23" i="7" s="1"/>
  <c r="D12" i="7"/>
  <c r="D23" i="7" s="1"/>
  <c r="D18" i="7"/>
  <c r="D26" i="7" s="1"/>
  <c r="C18" i="7"/>
  <c r="C26" i="7" s="1"/>
  <c r="F16" i="7"/>
  <c r="F25" i="7" s="1"/>
  <c r="D16" i="7"/>
  <c r="D25" i="7" s="1"/>
  <c r="H19" i="7"/>
  <c r="C12" i="7"/>
  <c r="D62" i="5" l="1"/>
  <c r="D63" i="5" s="1"/>
  <c r="C62" i="5"/>
  <c r="C63" i="5" s="1"/>
  <c r="C23" i="7"/>
  <c r="D9" i="5" l="1"/>
  <c r="D8" i="5"/>
</calcChain>
</file>

<file path=xl/sharedStrings.xml><?xml version="1.0" encoding="utf-8"?>
<sst xmlns="http://schemas.openxmlformats.org/spreadsheetml/2006/main" count="328" uniqueCount="228">
  <si>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</si>
  <si>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</si>
  <si>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</si>
  <si>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</si>
  <si>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</si>
  <si>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</si>
  <si>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</si>
  <si>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</si>
  <si>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</si>
  <si>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</si>
  <si>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</si>
  <si>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</si>
  <si>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</si>
  <si>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</si>
  <si>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</si>
  <si>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</si>
  <si>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</si>
  <si>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</si>
  <si>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</si>
  <si>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</si>
  <si>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</si>
  <si>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</si>
  <si>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</si>
  <si>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>correta associação à imagem</t>
  </si>
  <si>
    <t>MÉDIA DA SALA</t>
  </si>
  <si>
    <t>Data:</t>
  </si>
  <si>
    <t>QUANTIDADE</t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</si>
  <si>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</si>
  <si>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</si>
  <si>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</si>
  <si>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</si>
  <si>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</si>
  <si>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</si>
  <si>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</si>
  <si>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</si>
  <si>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</si>
  <si>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</si>
  <si>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</si>
  <si>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</si>
  <si>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</si>
  <si>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</si>
  <si>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</si>
  <si>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t>Não lidas/puladas</t>
  </si>
  <si>
    <t>Automaticidade de palavras</t>
  </si>
  <si>
    <t>(associação correta à imagem)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</si>
  <si>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</si>
  <si>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</si>
  <si>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</si>
  <si>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</si>
  <si>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</si>
  <si>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</si>
  <si>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</si>
  <si>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</si>
  <si>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</si>
  <si>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</si>
  <si>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</si>
  <si>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</si>
  <si>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</si>
  <si>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</si>
  <si>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</si>
  <si>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</si>
  <si>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</si>
  <si>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</si>
  <si>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</si>
  <si>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</si>
  <si>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</si>
  <si>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</si>
  <si>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</si>
  <si>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</si>
  <si>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</si>
  <si>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</si>
  <si>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</si>
  <si>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</si>
  <si>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</si>
  <si>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</si>
  <si>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frases lidas (somente acerto totais)</t>
  </si>
  <si>
    <t>palavras lidas (acertos parciais + totais)</t>
  </si>
  <si>
    <t>pseudopalavras lidas (acertos parciais + totais)</t>
  </si>
  <si>
    <t>Muitos erros</t>
  </si>
  <si>
    <t>Erros parciais</t>
  </si>
  <si>
    <t>Acertos parciais</t>
  </si>
  <si>
    <t>Acertos totais de pseudop.</t>
  </si>
  <si>
    <t>Acertos totais de palavras</t>
  </si>
  <si>
    <t>Acertos totais de frases</t>
  </si>
  <si>
    <t>Associações às imagens</t>
  </si>
  <si>
    <t xml:space="preserve">                                         </t>
  </si>
  <si>
    <t>pré-leitor
nível 1 e 2</t>
  </si>
  <si>
    <t>pré-leitor 
nível 3 e 4</t>
  </si>
  <si>
    <t>leitor intermediário</t>
  </si>
  <si>
    <t>(acertos parciais + acertos totais)</t>
  </si>
  <si>
    <t>(somente acertos totais)</t>
  </si>
  <si>
    <t>TEMPO DE LEITURA LIVRO 1</t>
  </si>
  <si>
    <t>PPM</t>
  </si>
  <si>
    <t>TEMPO MÉDIO DE LEITURA DA SALA</t>
  </si>
  <si>
    <t>mm:ss</t>
  </si>
  <si>
    <t>PALAVRAS POR MINUTO</t>
  </si>
  <si>
    <t>palavras</t>
  </si>
  <si>
    <t>pseudopalavras</t>
  </si>
  <si>
    <t>frases</t>
  </si>
  <si>
    <t>TEMPO TOTAL EM SEGUNDOS</t>
  </si>
  <si>
    <t>PALAVRAS LIDAS POR MINUTO (PPM)</t>
  </si>
  <si>
    <t>segundos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</si>
  <si>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 xml:space="preserve">Conte quantas palavras, pseudopalavras e frases a criança obteve em cada item, </t>
    </r>
    <r>
      <rPr>
        <b/>
        <i/>
        <u/>
        <sz val="10"/>
        <color rgb="FF002060"/>
        <rFont val="Aptos Narrow"/>
        <family val="2"/>
        <scheme val="minor"/>
      </rPr>
      <t>preenchendo as linhas amarelas</t>
    </r>
    <r>
      <rPr>
        <i/>
        <sz val="10"/>
        <color rgb="FF002060"/>
        <rFont val="Aptos Narrow"/>
        <family val="2"/>
        <scheme val="minor"/>
      </rPr>
      <t>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u/>
        <sz val="9"/>
        <color rgb="FFFF0000"/>
        <rFont val="Aptos Narrow"/>
        <family val="2"/>
        <scheme val="minor"/>
      </rPr>
      <t>Marque o tempo de cada</t>
    </r>
    <r>
      <rPr>
        <i/>
        <sz val="9"/>
        <color rgb="FF002060"/>
        <rFont val="Aptos Narrow"/>
        <family val="2"/>
        <scheme val="minor"/>
      </rPr>
      <t>.</t>
    </r>
  </si>
  <si>
    <t>pré-leitor
 3 e 4</t>
  </si>
  <si>
    <t>pré-leitor
 1 e 2</t>
  </si>
  <si>
    <r>
      <rPr>
        <b/>
        <sz val="12"/>
        <color theme="1"/>
        <rFont val="Aptos Narrow"/>
        <family val="2"/>
        <scheme val="minor"/>
      </rPr>
      <t>MÉDIA PONDERADA DA SALA</t>
    </r>
    <r>
      <rPr>
        <sz val="12"/>
        <color theme="1"/>
        <rFont val="Aptos Narrow"/>
        <family val="2"/>
        <scheme val="minor"/>
      </rPr>
      <t xml:space="preserve"> (média ponderada máxima =20,0)</t>
    </r>
  </si>
  <si>
    <r>
      <t xml:space="preserve">                                   </t>
    </r>
    <r>
      <rPr>
        <b/>
        <i/>
        <u/>
        <sz val="11"/>
        <color rgb="FF002060"/>
        <rFont val="Aptos Narrow"/>
        <family val="2"/>
        <scheme val="minor"/>
      </rPr>
      <t>Na linha amarela</t>
    </r>
    <r>
      <rPr>
        <i/>
        <sz val="11"/>
        <color rgb="FF002060"/>
        <rFont val="Aptos Narrow"/>
        <family val="2"/>
        <scheme val="minor"/>
      </rPr>
      <t xml:space="preserve"> temos a média ponderada de toda a sala, que mostra o GERAL desempenho de cada aluno.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11"/>
        <color rgb="FF002060"/>
        <rFont val="Aptos Narrow"/>
        <family val="2"/>
        <scheme val="minor"/>
      </rPr>
      <t xml:space="preserve">Esse é um bom dado para se analisar o comparativo entre tempos e salas.  </t>
    </r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</si>
  <si>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 xml:space="preserve">conte quantas notas 1, notas 2 e notas 3 a classe obteve, em cada item, </t>
    </r>
    <r>
      <rPr>
        <b/>
        <i/>
        <u/>
        <sz val="11"/>
        <color rgb="FF00B0F0"/>
        <rFont val="Aptos Narrow"/>
        <family val="2"/>
        <scheme val="minor"/>
      </rPr>
      <t>preenchendo as linhas azuis</t>
    </r>
    <r>
      <rPr>
        <i/>
        <sz val="11"/>
        <color rgb="FF002060"/>
        <rFont val="Aptos Narrow"/>
        <family val="2"/>
        <scheme val="minor"/>
      </rPr>
      <t>. No final da linha, em N, aparececerá o número total de alunos da sala (ele deve ser o mesmo em todas as linhas).</t>
    </r>
  </si>
  <si>
    <t>NOME:                                                             DATA:</t>
  </si>
  <si>
    <r>
      <t xml:space="preserve">TEMPO DE LEITURA 
</t>
    </r>
    <r>
      <rPr>
        <sz val="10"/>
        <color theme="1"/>
        <rFont val="Aptos Narrow"/>
        <family val="2"/>
        <scheme val="minor"/>
      </rPr>
      <t>(hora:minuto:segundo)</t>
    </r>
  </si>
  <si>
    <t>aluno 26</t>
  </si>
  <si>
    <t>aluno 27</t>
  </si>
  <si>
    <t>aluno 28</t>
  </si>
  <si>
    <t>aluno 29</t>
  </si>
  <si>
    <t>aluno 30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</si>
  <si>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acertos de cada tipo, a sala obteve (a soma de todas as crianças),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</si>
  <si>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LEITURA DE 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</si>
  <si>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</si>
  <si>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0"/>
        <color theme="1"/>
        <rFont val="Aptos Narrow"/>
        <family val="2"/>
        <scheme val="minor"/>
      </rPr>
      <t>(hh:mm:ss)</t>
    </r>
  </si>
  <si>
    <t>TOTAL (mm:ss)</t>
  </si>
  <si>
    <t>TEMPO MÉDIO DA SALA (mm:ss)</t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</si>
  <si>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</t>
    </r>
    <r>
      <rPr>
        <b/>
        <i/>
        <u/>
        <sz val="11"/>
        <color rgb="FFFF0000"/>
        <rFont val="Aptos Narrow"/>
        <family val="2"/>
        <scheme val="minor"/>
      </rPr>
      <t>horas:minutos:segundos</t>
    </r>
    <r>
      <rPr>
        <i/>
        <sz val="11"/>
        <color rgb="FF002060"/>
        <rFont val="Aptos Narrow"/>
        <family val="2"/>
        <scheme val="minor"/>
      </rPr>
      <t xml:space="preserve"> para cada item. </t>
    </r>
  </si>
  <si>
    <t xml:space="preserve">palavras lidas (somente acertos totais) </t>
  </si>
  <si>
    <r>
      <t xml:space="preserve">                            ANÁLISE SIMPLIFICADA QUANTITATIVA DA SALA  (MARCADORES COM TEMPO) - </t>
    </r>
    <r>
      <rPr>
        <b/>
        <sz val="13"/>
        <color rgb="FFFF0000"/>
        <rFont val="Aptos Narrow"/>
        <family val="2"/>
        <scheme val="minor"/>
      </rPr>
      <t>FL VOLUME 5</t>
    </r>
  </si>
  <si>
    <r>
      <t xml:space="preserve">                                             ANÁLISE QUANTITATIVA DA SALA (MARCADORES SEM TEMPO)- </t>
    </r>
    <r>
      <rPr>
        <b/>
        <sz val="13"/>
        <color rgb="FFFF0000"/>
        <rFont val="Aptos Narrow"/>
        <family val="2"/>
        <scheme val="minor"/>
      </rPr>
      <t>FL VOLUME 5</t>
    </r>
  </si>
  <si>
    <r>
      <t xml:space="preserve"> ANÁLISE QUALITATIVA INDIVIDUAL (MARCADORES COM TEMPO) - </t>
    </r>
    <r>
      <rPr>
        <b/>
        <sz val="13"/>
        <color rgb="FFFF0000"/>
        <rFont val="Aptos Narrow"/>
        <family val="2"/>
        <scheme val="minor"/>
      </rPr>
      <t>FL VOLUME 5</t>
    </r>
  </si>
  <si>
    <r>
      <rPr>
        <b/>
        <sz val="10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 INSTRUÇÕES 1</t>
    </r>
    <r>
      <rPr>
        <i/>
        <sz val="10"/>
        <color theme="1"/>
        <rFont val="Arial"/>
        <family val="2"/>
      </rPr>
      <t xml:space="preserve">: alimente os dados de cada criança nas linhas coloridas. Na planilha de baixo, na </t>
    </r>
    <r>
      <rPr>
        <b/>
        <i/>
        <sz val="10"/>
        <color theme="1"/>
        <rFont val="Arial"/>
        <family val="2"/>
      </rPr>
      <t>coluna amarela</t>
    </r>
    <r>
      <rPr>
        <i/>
        <sz val="10"/>
        <color theme="1"/>
        <rFont val="Arial"/>
        <family val="2"/>
      </rPr>
      <t xml:space="preserve"> aparecerão os resultados totais a serem inseridos na aba </t>
    </r>
    <r>
      <rPr>
        <b/>
        <i/>
        <sz val="10"/>
        <color theme="1"/>
        <rFont val="Arial"/>
        <family val="2"/>
      </rPr>
      <t>SALA (simplificado).</t>
    </r>
  </si>
  <si>
    <r>
      <rPr>
        <b/>
        <sz val="10"/>
        <color theme="1"/>
        <rFont val="Arial"/>
        <family val="2"/>
      </rPr>
      <t xml:space="preserve">            </t>
    </r>
    <r>
      <rPr>
        <b/>
        <i/>
        <sz val="10"/>
        <color theme="1"/>
        <rFont val="Arial"/>
        <family val="2"/>
      </rPr>
      <t xml:space="preserve">  INSTRUÇÕES 2</t>
    </r>
    <r>
      <rPr>
        <i/>
        <sz val="10"/>
        <color theme="1"/>
        <rFont val="Arial"/>
        <family val="2"/>
      </rPr>
      <t xml:space="preserve">: na planilha à direita, </t>
    </r>
    <r>
      <rPr>
        <b/>
        <i/>
        <sz val="10"/>
        <color theme="1"/>
        <rFont val="Arial"/>
        <family val="2"/>
      </rPr>
      <t xml:space="preserve">MARCADORES DE LEITURA, nas linhas coloridas </t>
    </r>
    <r>
      <rPr>
        <b/>
        <i/>
        <u/>
        <sz val="10"/>
        <color theme="1"/>
        <rFont val="Arial"/>
        <family val="2"/>
      </rPr>
      <t>atribua o número 1 na casela da nota da criança</t>
    </r>
    <r>
      <rPr>
        <i/>
        <sz val="10"/>
        <color theme="1"/>
        <rFont val="Arial"/>
        <family val="2"/>
      </rPr>
      <t>, para serem somados automaticamente. Insira esses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totais da linha amarela na aba </t>
    </r>
    <r>
      <rPr>
        <b/>
        <i/>
        <sz val="10"/>
        <color theme="1"/>
        <rFont val="Arial"/>
        <family val="2"/>
      </rPr>
      <t>SALA (marcadores)</t>
    </r>
    <r>
      <rPr>
        <i/>
        <sz val="10"/>
        <color theme="1"/>
        <rFont val="Arial"/>
        <family val="2"/>
      </rPr>
      <t xml:space="preserve">. </t>
    </r>
  </si>
  <si>
    <t xml:space="preserve">              </t>
  </si>
  <si>
    <t xml:space="preserve"> SALA:                                                    DATA:</t>
  </si>
  <si>
    <t>MARCADORES QUANTITATIVOS DE LEITURA</t>
  </si>
  <si>
    <r>
      <rPr>
        <b/>
        <sz val="10"/>
        <color theme="1"/>
        <rFont val="Arial"/>
        <family val="2"/>
      </rPr>
      <t>PRECISÃO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(acertos parciais + totais)</t>
    </r>
  </si>
  <si>
    <r>
      <rPr>
        <b/>
        <sz val="10"/>
        <color theme="1"/>
        <rFont val="Arial"/>
        <family val="2"/>
      </rPr>
      <t>PRECISÃO PSEUDOPALAVRAS</t>
    </r>
    <r>
      <rPr>
        <b/>
        <sz val="9"/>
        <color theme="1"/>
        <rFont val="Arial"/>
        <family val="2"/>
      </rPr>
      <t xml:space="preserve"> (acertos parciais + totais)</t>
    </r>
  </si>
  <si>
    <r>
      <rPr>
        <b/>
        <sz val="10"/>
        <color theme="1"/>
        <rFont val="Arial"/>
        <family val="2"/>
      </rPr>
      <t>AUTOMATICIDADE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(só acertos totais)</t>
    </r>
  </si>
  <si>
    <t>PROSÓDIA DE FRASES</t>
  </si>
  <si>
    <t>COMPREENSÃO DE FRASES</t>
  </si>
  <si>
    <t>ALUNOS</t>
  </si>
  <si>
    <t>AVALIAÇÃO DE PALAVRAS</t>
  </si>
  <si>
    <t>AVALIAÇÃO DE PSEUDOPALAVRAS</t>
  </si>
  <si>
    <t>AVALIAÇÃO DE FRASES</t>
  </si>
  <si>
    <r>
      <rPr>
        <b/>
        <sz val="10"/>
        <color theme="1"/>
        <rFont val="Arial"/>
        <family val="2"/>
      </rPr>
      <t>Nota 0</t>
    </r>
    <r>
      <rPr>
        <b/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(não leu)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</si>
  <si>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10)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</si>
  <si>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(11 a 20)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</si>
  <si>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(21 a 30)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</si>
  <si>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(31 a 40)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</si>
  <si>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3)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</si>
  <si>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(4 a 6)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</si>
  <si>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(7 a 8)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</si>
  <si>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(9 a 10)</t>
    </r>
  </si>
  <si>
    <r>
      <t xml:space="preserve">Nota 1
</t>
    </r>
    <r>
      <rPr>
        <sz val="8"/>
        <color theme="1"/>
        <rFont val="Arial"/>
        <family val="2"/>
      </rPr>
      <t>(muito silabada)</t>
    </r>
  </si>
  <si>
    <r>
      <t xml:space="preserve">Nota 2
</t>
    </r>
    <r>
      <rPr>
        <sz val="8"/>
        <color theme="1"/>
        <rFont val="Arial"/>
        <family val="2"/>
      </rPr>
      <t>(sem ritmo)</t>
    </r>
  </si>
  <si>
    <r>
      <t xml:space="preserve">Nota 3
</t>
    </r>
    <r>
      <rPr>
        <sz val="8"/>
        <color theme="1"/>
        <rFont val="Arial"/>
        <family val="2"/>
      </rPr>
      <t>(sílaba tônica)</t>
    </r>
  </si>
  <si>
    <r>
      <t xml:space="preserve">Nota 4
</t>
    </r>
    <r>
      <rPr>
        <sz val="8"/>
        <color theme="1"/>
        <rFont val="Arial"/>
        <family val="2"/>
      </rPr>
      <t>(fluida)</t>
    </r>
  </si>
  <si>
    <r>
      <t xml:space="preserve">Nota 1
</t>
    </r>
    <r>
      <rPr>
        <sz val="10"/>
        <color theme="1"/>
        <rFont val="Arial"/>
        <family val="2"/>
      </rPr>
      <t>(até 3)</t>
    </r>
  </si>
  <si>
    <r>
      <t xml:space="preserve">Nota 2
</t>
    </r>
    <r>
      <rPr>
        <sz val="9"/>
        <color theme="1"/>
        <rFont val="Arial"/>
        <family val="2"/>
      </rPr>
      <t>(4 a 6)</t>
    </r>
  </si>
  <si>
    <r>
      <t xml:space="preserve">Nota 3
</t>
    </r>
    <r>
      <rPr>
        <sz val="9"/>
        <color theme="1"/>
        <rFont val="Arial"/>
        <family val="2"/>
      </rPr>
      <t>(7 a 8)</t>
    </r>
  </si>
  <si>
    <r>
      <t xml:space="preserve">Nota 4
</t>
    </r>
    <r>
      <rPr>
        <sz val="9"/>
        <color theme="1"/>
        <rFont val="Arial"/>
        <family val="2"/>
      </rPr>
      <t>(9 a 10)</t>
    </r>
  </si>
  <si>
    <t>Não lidas
/puladas</t>
  </si>
  <si>
    <t>Acertos 
Parciais</t>
  </si>
  <si>
    <t>Acertos 
Totais</t>
  </si>
  <si>
    <t>TOTAL
PALAVRAS</t>
  </si>
  <si>
    <t>Acertos
 Parciais</t>
  </si>
  <si>
    <t>TOTAL
PSEUDOP</t>
  </si>
  <si>
    <t>Muitos 
Erros</t>
  </si>
  <si>
    <t>Erros 
Parciais</t>
  </si>
  <si>
    <t>Acertos 
parciais</t>
  </si>
  <si>
    <t>Acertou imagem</t>
  </si>
  <si>
    <t>TOTAL FRASES</t>
  </si>
  <si>
    <t>pré-leitor
 nível 1 e 2</t>
  </si>
  <si>
    <t>pré-leitor
 nível 3 e 4</t>
  </si>
  <si>
    <t>Leitor 
iniciante</t>
  </si>
  <si>
    <t>Leitor
intermed.</t>
  </si>
  <si>
    <t>Leitor 
fluente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</si>
  <si>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</si>
  <si>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</si>
  <si>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</si>
  <si>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</si>
  <si>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</si>
  <si>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</si>
  <si>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</si>
  <si>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</si>
  <si>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</si>
  <si>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</si>
  <si>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</si>
  <si>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</si>
  <si>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</si>
  <si>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</si>
  <si>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</si>
  <si>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</si>
  <si>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</si>
  <si>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</si>
  <si>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</si>
  <si>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</si>
  <si>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</si>
  <si>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</si>
  <si>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</si>
  <si>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</si>
  <si>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</si>
  <si>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>Aluno 26</t>
  </si>
  <si>
    <t>Aluno 27</t>
  </si>
  <si>
    <t>Aluno 28</t>
  </si>
  <si>
    <t>Aluno 29</t>
  </si>
  <si>
    <t>Aluno 30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</si>
  <si>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</si>
  <si>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</si>
  <si>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</si>
  <si>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</si>
  <si>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</si>
  <si>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</si>
  <si>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</si>
  <si>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</si>
  <si>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</si>
  <si>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</si>
  <si>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t>PRECISÃO DE PALAVRAS - TOTAL DA SALA</t>
  </si>
  <si>
    <t>PRECISÃO DE PSEUDOPALAVRAS - TOTAL DA SALA</t>
  </si>
  <si>
    <t>PROSÓDIA DAS FRASES - TOTAL DA SALA</t>
  </si>
  <si>
    <t>COMPREENSÃO DE FRASES - TOTAL DA SALA</t>
  </si>
  <si>
    <t xml:space="preserve">                BANCO DE DADOS INDIVIDUAL - SÍLABAS COMPLEXAS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</si>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</sst>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ss"/>
    <numFmt numFmtId="165" formatCode="0;[Red]0"/>
    <numFmt numFmtId="166" formatCode="#,##0;[Red]#,##0"/>
    <numFmt numFmtId="167" formatCode="0.0"/>
  </numFmts>
  <fonts count="5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u/>
      <sz val="10"/>
      <color rgb="FF002060"/>
      <name val="Aptos Narrow"/>
      <family val="2"/>
      <scheme val="minor"/>
    </font>
    <font>
      <i/>
      <u/>
      <sz val="9"/>
      <color rgb="FFFF0000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u/>
      <sz val="11"/>
      <color rgb="FF002060"/>
      <name val="Aptos Narrow"/>
      <family val="2"/>
      <scheme val="minor"/>
    </font>
    <font>
      <b/>
      <i/>
      <u/>
      <sz val="11"/>
      <color rgb="FF00B0F0"/>
      <name val="Aptos Narrow"/>
      <family val="2"/>
      <scheme val="minor"/>
    </font>
    <font>
      <sz val="9"/>
      <color theme="1"/>
      <name val="Arial"/>
      <family val="2"/>
    </font>
    <font>
      <b/>
      <i/>
      <u/>
      <sz val="11"/>
      <color rgb="FFFF00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i/>
      <u/>
      <sz val="10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8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AFFFD"/>
        <bgColor indexed="64"/>
      </patternFill>
    </fill>
  </fills>
  <borders count="7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  <xf numFmtId="0" fontId="43" fillId="0" borderId="9" applyNumberFormat="0" applyFill="0" applyAlignment="0" applyProtection="0"/>
  </cellStyleXfs>
  <cellXfs count="30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11" fillId="0" borderId="0" xfId="0" applyFont="1"/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7" borderId="2" xfId="0" applyFont="1" applyFill="1" applyBorder="1" applyAlignment="1" applyProtection="1">
      <alignment horizontal="right" vertical="center"/>
      <protection locked="0"/>
    </xf>
    <xf numFmtId="0" fontId="4" fillId="0" borderId="0" xfId="2" applyFont="1" applyBorder="1" applyProtection="1"/>
    <xf numFmtId="0" fontId="6" fillId="0" borderId="0" xfId="0" applyFont="1" applyProtection="1">
      <protection locked="0"/>
    </xf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2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3" fillId="0" borderId="0" xfId="2" applyFont="1" applyBorder="1" applyProtection="1"/>
    <xf numFmtId="0" fontId="3" fillId="0" borderId="2" xfId="0" applyFont="1" applyBorder="1"/>
    <xf numFmtId="0" fontId="10" fillId="0" borderId="3" xfId="3" applyAlignment="1" applyProtection="1">
      <alignment horizontal="center"/>
    </xf>
    <xf numFmtId="45" fontId="6" fillId="7" borderId="2" xfId="0" applyNumberFormat="1" applyFont="1" applyFill="1" applyBorder="1" applyAlignment="1" applyProtection="1">
      <alignment horizontal="right" vertical="center"/>
      <protection locked="0"/>
    </xf>
    <xf numFmtId="1" fontId="1" fillId="0" borderId="2" xfId="0" applyNumberFormat="1" applyFont="1" applyBorder="1" applyAlignment="1">
      <alignment horizontal="right"/>
    </xf>
    <xf numFmtId="0" fontId="1" fillId="7" borderId="4" xfId="0" applyFont="1" applyFill="1" applyBorder="1" applyProtection="1">
      <protection locked="0"/>
    </xf>
    <xf numFmtId="0" fontId="10" fillId="0" borderId="3" xfId="3" applyAlignment="1" applyProtection="1"/>
    <xf numFmtId="0" fontId="10" fillId="0" borderId="3" xfId="3" applyProtection="1"/>
    <xf numFmtId="0" fontId="27" fillId="4" borderId="2" xfId="0" applyFont="1" applyFill="1" applyBorder="1" applyAlignment="1">
      <alignment vertical="center"/>
    </xf>
    <xf numFmtId="0" fontId="27" fillId="4" borderId="2" xfId="0" applyFont="1" applyFill="1" applyBorder="1" applyAlignment="1">
      <alignment horizontal="center" vertical="center" wrapText="1"/>
    </xf>
    <xf numFmtId="0" fontId="6" fillId="9" borderId="2" xfId="0" applyFont="1" applyFill="1" applyBorder="1"/>
    <xf numFmtId="0" fontId="27" fillId="2" borderId="2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41" fillId="9" borderId="2" xfId="0" applyFont="1" applyFill="1" applyBorder="1" applyAlignment="1">
      <alignment wrapText="1"/>
    </xf>
    <xf numFmtId="0" fontId="27" fillId="0" borderId="2" xfId="0" applyFont="1" applyBorder="1"/>
    <xf numFmtId="1" fontId="34" fillId="2" borderId="2" xfId="0" applyNumberFormat="1" applyFont="1" applyFill="1" applyBorder="1"/>
    <xf numFmtId="0" fontId="41" fillId="9" borderId="2" xfId="0" applyFont="1" applyFill="1" applyBorder="1"/>
    <xf numFmtId="1" fontId="1" fillId="0" borderId="0" xfId="0" applyNumberFormat="1" applyFont="1" applyAlignment="1">
      <alignment horizontal="center"/>
    </xf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27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9" fillId="2" borderId="2" xfId="0" applyFont="1" applyFill="1" applyBorder="1"/>
    <xf numFmtId="0" fontId="7" fillId="0" borderId="0" xfId="0" applyFont="1"/>
    <xf numFmtId="21" fontId="1" fillId="0" borderId="0" xfId="0" applyNumberFormat="1" applyFont="1"/>
    <xf numFmtId="0" fontId="29" fillId="4" borderId="2" xfId="0" applyFont="1" applyFill="1" applyBorder="1"/>
    <xf numFmtId="45" fontId="3" fillId="4" borderId="2" xfId="0" applyNumberFormat="1" applyFont="1" applyFill="1" applyBorder="1"/>
    <xf numFmtId="166" fontId="3" fillId="4" borderId="2" xfId="0" applyNumberFormat="1" applyFont="1" applyFill="1" applyBorder="1"/>
    <xf numFmtId="1" fontId="1" fillId="0" borderId="0" xfId="0" applyNumberFormat="1" applyFont="1"/>
    <xf numFmtId="45" fontId="3" fillId="4" borderId="2" xfId="0" applyNumberFormat="1" applyFont="1" applyFill="1" applyBorder="1" applyAlignment="1">
      <alignment horizontal="right"/>
    </xf>
    <xf numFmtId="45" fontId="3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/>
    <xf numFmtId="45" fontId="1" fillId="2" borderId="2" xfId="0" applyNumberFormat="1" applyFont="1" applyFill="1" applyBorder="1"/>
    <xf numFmtId="45" fontId="1" fillId="2" borderId="2" xfId="0" applyNumberFormat="1" applyFont="1" applyFill="1" applyBorder="1" applyAlignment="1">
      <alignment horizontal="right"/>
    </xf>
    <xf numFmtId="165" fontId="1" fillId="2" borderId="2" xfId="0" applyNumberFormat="1" applyFont="1" applyFill="1" applyBorder="1"/>
    <xf numFmtId="164" fontId="3" fillId="0" borderId="2" xfId="0" applyNumberFormat="1" applyFont="1" applyBorder="1" applyAlignment="1">
      <alignment horizontal="center"/>
    </xf>
    <xf numFmtId="1" fontId="1" fillId="0" borderId="2" xfId="0" applyNumberFormat="1" applyFont="1" applyBorder="1"/>
    <xf numFmtId="0" fontId="11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3" fillId="4" borderId="2" xfId="0" applyFont="1" applyFill="1" applyBorder="1" applyAlignment="1">
      <alignment horizontal="center" wrapText="1"/>
    </xf>
    <xf numFmtId="0" fontId="25" fillId="0" borderId="2" xfId="0" applyFont="1" applyBorder="1"/>
    <xf numFmtId="0" fontId="26" fillId="0" borderId="2" xfId="0" applyFont="1" applyBorder="1"/>
    <xf numFmtId="0" fontId="27" fillId="4" borderId="2" xfId="0" applyFont="1" applyFill="1" applyBorder="1" applyAlignment="1">
      <alignment horizontal="center"/>
    </xf>
    <xf numFmtId="0" fontId="28" fillId="0" borderId="2" xfId="0" applyFont="1" applyBorder="1"/>
    <xf numFmtId="0" fontId="1" fillId="0" borderId="2" xfId="0" applyFont="1" applyBorder="1" applyAlignment="1">
      <alignment horizontal="right"/>
    </xf>
    <xf numFmtId="0" fontId="35" fillId="0" borderId="2" xfId="0" applyFont="1" applyBorder="1"/>
    <xf numFmtId="0" fontId="19" fillId="0" borderId="2" xfId="0" applyFont="1" applyBorder="1"/>
    <xf numFmtId="167" fontId="1" fillId="0" borderId="2" xfId="0" applyNumberFormat="1" applyFont="1" applyBorder="1"/>
    <xf numFmtId="20" fontId="1" fillId="0" borderId="0" xfId="0" applyNumberFormat="1" applyFont="1"/>
    <xf numFmtId="167" fontId="36" fillId="7" borderId="2" xfId="0" applyNumberFormat="1" applyFont="1" applyFill="1" applyBorder="1"/>
    <xf numFmtId="0" fontId="28" fillId="2" borderId="0" xfId="0" applyFont="1" applyFill="1"/>
    <xf numFmtId="0" fontId="2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vertical="top"/>
    </xf>
    <xf numFmtId="167" fontId="34" fillId="0" borderId="2" xfId="0" applyNumberFormat="1" applyFont="1" applyBorder="1" applyAlignment="1">
      <alignment vertical="top"/>
    </xf>
    <xf numFmtId="167" fontId="1" fillId="0" borderId="2" xfId="0" applyNumberFormat="1" applyFont="1" applyBorder="1" applyAlignment="1">
      <alignment vertical="top"/>
    </xf>
    <xf numFmtId="0" fontId="2" fillId="0" borderId="0" xfId="1" applyBorder="1" applyAlignment="1" applyProtection="1">
      <alignment horizontal="right"/>
    </xf>
    <xf numFmtId="0" fontId="15" fillId="0" borderId="0" xfId="2" applyFont="1" applyBorder="1" applyProtection="1"/>
    <xf numFmtId="0" fontId="15" fillId="0" borderId="0" xfId="2" applyFont="1" applyBorder="1" applyAlignment="1" applyProtection="1">
      <alignment horizontal="right"/>
    </xf>
    <xf numFmtId="0" fontId="15" fillId="0" borderId="0" xfId="2" applyFont="1" applyBorder="1" applyAlignment="1" applyProtection="1">
      <alignment horizontal="center"/>
    </xf>
    <xf numFmtId="0" fontId="12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right"/>
    </xf>
    <xf numFmtId="0" fontId="8" fillId="5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7" fillId="0" borderId="0" xfId="0" applyFont="1"/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" fillId="2" borderId="8" xfId="0" applyFont="1" applyFill="1" applyBorder="1"/>
    <xf numFmtId="0" fontId="8" fillId="6" borderId="2" xfId="0" applyFont="1" applyFill="1" applyBorder="1"/>
    <xf numFmtId="0" fontId="16" fillId="0" borderId="2" xfId="0" applyFont="1" applyBorder="1"/>
    <xf numFmtId="0" fontId="8" fillId="0" borderId="2" xfId="0" applyFont="1" applyBorder="1" applyAlignment="1">
      <alignment horizontal="right"/>
    </xf>
    <xf numFmtId="0" fontId="6" fillId="3" borderId="2" xfId="0" applyFont="1" applyFill="1" applyBorder="1"/>
    <xf numFmtId="165" fontId="1" fillId="0" borderId="2" xfId="0" applyNumberFormat="1" applyFont="1" applyBorder="1"/>
    <xf numFmtId="164" fontId="1" fillId="0" borderId="0" xfId="0" applyNumberFormat="1" applyFont="1"/>
    <xf numFmtId="0" fontId="6" fillId="8" borderId="2" xfId="0" applyFont="1" applyFill="1" applyBorder="1"/>
    <xf numFmtId="0" fontId="6" fillId="6" borderId="2" xfId="0" applyFont="1" applyFill="1" applyBorder="1"/>
    <xf numFmtId="0" fontId="3" fillId="0" borderId="2" xfId="0" applyFont="1" applyBorder="1" applyAlignment="1">
      <alignment horizontal="right"/>
    </xf>
    <xf numFmtId="0" fontId="0" fillId="3" borderId="2" xfId="0" applyFill="1" applyBorder="1"/>
    <xf numFmtId="0" fontId="0" fillId="8" borderId="2" xfId="0" applyFill="1" applyBorder="1"/>
    <xf numFmtId="0" fontId="0" fillId="6" borderId="2" xfId="0" applyFill="1" applyBorder="1"/>
    <xf numFmtId="0" fontId="1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34" fillId="7" borderId="2" xfId="0" applyFont="1" applyFill="1" applyBorder="1" applyAlignment="1" applyProtection="1">
      <alignment horizontal="right" wrapText="1"/>
      <protection locked="0"/>
    </xf>
    <xf numFmtId="0" fontId="34" fillId="3" borderId="2" xfId="0" applyFont="1" applyFill="1" applyBorder="1" applyProtection="1">
      <protection locked="0"/>
    </xf>
    <xf numFmtId="1" fontId="34" fillId="3" borderId="2" xfId="0" applyNumberFormat="1" applyFont="1" applyFill="1" applyBorder="1" applyProtection="1"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3" fillId="7" borderId="4" xfId="0" applyFont="1" applyFill="1" applyBorder="1" applyProtection="1">
      <protection locked="0"/>
    </xf>
    <xf numFmtId="0" fontId="3" fillId="7" borderId="5" xfId="0" applyFont="1" applyFill="1" applyBorder="1" applyProtection="1">
      <protection locked="0"/>
    </xf>
    <xf numFmtId="14" fontId="1" fillId="7" borderId="5" xfId="0" applyNumberFormat="1" applyFont="1" applyFill="1" applyBorder="1" applyProtection="1">
      <protection locked="0"/>
    </xf>
    <xf numFmtId="0" fontId="3" fillId="7" borderId="6" xfId="0" applyFont="1" applyFill="1" applyBorder="1" applyProtection="1">
      <protection locked="0"/>
    </xf>
    <xf numFmtId="0" fontId="29" fillId="3" borderId="2" xfId="0" applyFont="1" applyFill="1" applyBorder="1"/>
    <xf numFmtId="0" fontId="19" fillId="3" borderId="2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6" fillId="7" borderId="2" xfId="0" applyFont="1" applyFill="1" applyBorder="1" applyAlignment="1" applyProtection="1">
      <alignment horizontal="right"/>
      <protection locked="0"/>
    </xf>
    <xf numFmtId="0" fontId="44" fillId="0" borderId="0" xfId="0" applyFont="1"/>
    <xf numFmtId="0" fontId="19" fillId="0" borderId="0" xfId="0" applyFont="1"/>
    <xf numFmtId="0" fontId="47" fillId="2" borderId="0" xfId="0" applyFont="1" applyFill="1" applyAlignment="1">
      <alignment horizontal="center"/>
    </xf>
    <xf numFmtId="0" fontId="29" fillId="0" borderId="0" xfId="0" applyFont="1"/>
    <xf numFmtId="0" fontId="37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7" fillId="2" borderId="23" xfId="0" applyFont="1" applyFill="1" applyBorder="1" applyAlignment="1">
      <alignment horizontal="center" vertical="center" wrapText="1"/>
    </xf>
    <xf numFmtId="0" fontId="47" fillId="2" borderId="7" xfId="0" applyFont="1" applyFill="1" applyBorder="1" applyAlignment="1">
      <alignment horizontal="center" vertical="center" wrapText="1"/>
    </xf>
    <xf numFmtId="0" fontId="47" fillId="2" borderId="25" xfId="0" applyFont="1" applyFill="1" applyBorder="1" applyAlignment="1">
      <alignment horizontal="center" vertical="center" wrapText="1"/>
    </xf>
    <xf numFmtId="0" fontId="47" fillId="2" borderId="26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7" fillId="2" borderId="28" xfId="0" applyFont="1" applyFill="1" applyBorder="1" applyAlignment="1">
      <alignment horizontal="center" vertical="center" wrapText="1"/>
    </xf>
    <xf numFmtId="0" fontId="47" fillId="2" borderId="29" xfId="0" applyFont="1" applyFill="1" applyBorder="1" applyAlignment="1">
      <alignment horizontal="center" vertical="center" wrapText="1"/>
    </xf>
    <xf numFmtId="0" fontId="47" fillId="2" borderId="30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47" fillId="2" borderId="31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7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3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0" fillId="2" borderId="23" xfId="0" applyFill="1" applyBorder="1"/>
    <xf numFmtId="0" fontId="50" fillId="2" borderId="4" xfId="0" applyFont="1" applyFill="1" applyBorder="1" applyAlignment="1">
      <alignment horizontal="center" vertical="center" wrapText="1"/>
    </xf>
    <xf numFmtId="0" fontId="50" fillId="2" borderId="30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50" fillId="2" borderId="39" xfId="0" applyFont="1" applyFill="1" applyBorder="1" applyAlignment="1">
      <alignment horizontal="center" vertical="center" wrapText="1"/>
    </xf>
    <xf numFmtId="0" fontId="50" fillId="2" borderId="40" xfId="0" applyFont="1" applyFill="1" applyBorder="1" applyAlignment="1">
      <alignment horizontal="center" vertical="center" wrapText="1"/>
    </xf>
    <xf numFmtId="0" fontId="50" fillId="2" borderId="41" xfId="0" applyFont="1" applyFill="1" applyBorder="1" applyAlignment="1">
      <alignment horizontal="center" vertical="center" wrapText="1"/>
    </xf>
    <xf numFmtId="0" fontId="50" fillId="2" borderId="42" xfId="0" applyFont="1" applyFill="1" applyBorder="1" applyAlignment="1">
      <alignment horizontal="center" vertical="center" wrapText="1"/>
    </xf>
    <xf numFmtId="0" fontId="50" fillId="2" borderId="6" xfId="0" applyFont="1" applyFill="1" applyBorder="1" applyAlignment="1">
      <alignment horizontal="center" vertical="center" wrapText="1"/>
    </xf>
    <xf numFmtId="0" fontId="0" fillId="0" borderId="43" xfId="0" applyBorder="1"/>
    <xf numFmtId="0" fontId="0" fillId="0" borderId="44" xfId="0" applyBorder="1"/>
    <xf numFmtId="0" fontId="0" fillId="2" borderId="47" xfId="0" applyFill="1" applyBorder="1" applyAlignment="1">
      <alignment horizontal="center"/>
    </xf>
    <xf numFmtId="0" fontId="44" fillId="0" borderId="5" xfId="0" applyFont="1" applyBorder="1"/>
    <xf numFmtId="0" fontId="0" fillId="0" borderId="55" xfId="0" applyBorder="1"/>
    <xf numFmtId="0" fontId="0" fillId="0" borderId="46" xfId="0" applyBorder="1"/>
    <xf numFmtId="0" fontId="0" fillId="0" borderId="60" xfId="0" applyBorder="1"/>
    <xf numFmtId="0" fontId="0" fillId="2" borderId="63" xfId="0" applyFill="1" applyBorder="1" applyAlignment="1">
      <alignment horizontal="center"/>
    </xf>
    <xf numFmtId="0" fontId="44" fillId="0" borderId="64" xfId="0" applyFont="1" applyBorder="1"/>
    <xf numFmtId="0" fontId="3" fillId="4" borderId="70" xfId="0" applyFont="1" applyFill="1" applyBorder="1"/>
    <xf numFmtId="0" fontId="0" fillId="4" borderId="71" xfId="0" applyFill="1" applyBorder="1" applyAlignment="1">
      <alignment horizontal="center"/>
    </xf>
    <xf numFmtId="0" fontId="0" fillId="4" borderId="72" xfId="0" applyFill="1" applyBorder="1" applyAlignment="1">
      <alignment horizontal="center"/>
    </xf>
    <xf numFmtId="0" fontId="0" fillId="4" borderId="73" xfId="0" applyFill="1" applyBorder="1" applyAlignment="1">
      <alignment horizontal="center"/>
    </xf>
    <xf numFmtId="0" fontId="0" fillId="0" borderId="23" xfId="0" applyBorder="1"/>
    <xf numFmtId="0" fontId="26" fillId="7" borderId="74" xfId="0" applyFont="1" applyFill="1" applyBorder="1"/>
    <xf numFmtId="0" fontId="44" fillId="7" borderId="75" xfId="0" applyFont="1" applyFill="1" applyBorder="1" applyAlignment="1">
      <alignment horizontal="center"/>
    </xf>
    <xf numFmtId="0" fontId="44" fillId="7" borderId="76" xfId="0" applyFont="1" applyFill="1" applyBorder="1" applyAlignment="1">
      <alignment horizontal="center"/>
    </xf>
    <xf numFmtId="0" fontId="44" fillId="7" borderId="77" xfId="0" applyFont="1" applyFill="1" applyBorder="1" applyAlignment="1">
      <alignment horizontal="center"/>
    </xf>
    <xf numFmtId="0" fontId="44" fillId="7" borderId="78" xfId="0" applyFont="1" applyFill="1" applyBorder="1" applyAlignment="1">
      <alignment horizontal="center"/>
    </xf>
    <xf numFmtId="0" fontId="44" fillId="7" borderId="70" xfId="0" applyFont="1" applyFill="1" applyBorder="1" applyAlignment="1">
      <alignment horizontal="center"/>
    </xf>
    <xf numFmtId="0" fontId="44" fillId="7" borderId="73" xfId="0" applyFont="1" applyFill="1" applyBorder="1" applyAlignment="1">
      <alignment horizontal="center"/>
    </xf>
    <xf numFmtId="0" fontId="0" fillId="7" borderId="2" xfId="0" applyFill="1" applyBorder="1"/>
    <xf numFmtId="0" fontId="0" fillId="11" borderId="2" xfId="0" applyFill="1" applyBorder="1"/>
    <xf numFmtId="0" fontId="43" fillId="7" borderId="9" xfId="4" applyFill="1"/>
    <xf numFmtId="0" fontId="1" fillId="6" borderId="2" xfId="0" applyFont="1" applyFill="1" applyBorder="1" applyProtection="1">
      <protection locked="0"/>
    </xf>
    <xf numFmtId="0" fontId="0" fillId="0" borderId="0" xfId="0" applyProtection="1">
      <protection locked="0"/>
    </xf>
    <xf numFmtId="0" fontId="29" fillId="7" borderId="0" xfId="0" applyFont="1" applyFill="1" applyProtection="1">
      <protection locked="0"/>
    </xf>
    <xf numFmtId="0" fontId="19" fillId="7" borderId="0" xfId="0" applyFont="1" applyFill="1" applyProtection="1"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61" xfId="0" applyFill="1" applyBorder="1" applyAlignment="1" applyProtection="1">
      <alignment horizontal="center"/>
      <protection locked="0"/>
    </xf>
    <xf numFmtId="0" fontId="0" fillId="3" borderId="62" xfId="0" applyFill="1" applyBorder="1" applyAlignment="1" applyProtection="1">
      <alignment horizontal="center"/>
      <protection locked="0"/>
    </xf>
    <xf numFmtId="0" fontId="0" fillId="11" borderId="45" xfId="0" applyFill="1" applyBorder="1" applyAlignment="1" applyProtection="1">
      <alignment horizontal="center"/>
      <protection locked="0"/>
    </xf>
    <xf numFmtId="0" fontId="0" fillId="11" borderId="46" xfId="0" applyFill="1" applyBorder="1" applyAlignment="1" applyProtection="1">
      <alignment horizontal="center"/>
      <protection locked="0"/>
    </xf>
    <xf numFmtId="0" fontId="0" fillId="11" borderId="61" xfId="0" applyFill="1" applyBorder="1" applyAlignment="1" applyProtection="1">
      <alignment horizontal="center"/>
      <protection locked="0"/>
    </xf>
    <xf numFmtId="0" fontId="0" fillId="11" borderId="62" xfId="0" applyFill="1" applyBorder="1" applyAlignment="1" applyProtection="1">
      <alignment horizontal="center"/>
      <protection locked="0"/>
    </xf>
    <xf numFmtId="0" fontId="0" fillId="6" borderId="45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 vertical="center"/>
      <protection locked="0"/>
    </xf>
    <xf numFmtId="0" fontId="0" fillId="6" borderId="61" xfId="0" applyFill="1" applyBorder="1" applyAlignment="1" applyProtection="1">
      <alignment horizontal="center"/>
      <protection locked="0"/>
    </xf>
    <xf numFmtId="0" fontId="0" fillId="6" borderId="62" xfId="0" applyFill="1" applyBorder="1" applyAlignment="1" applyProtection="1">
      <alignment horizontal="center"/>
      <protection locked="0"/>
    </xf>
    <xf numFmtId="0" fontId="44" fillId="3" borderId="48" xfId="0" applyFont="1" applyFill="1" applyBorder="1" applyAlignment="1" applyProtection="1">
      <alignment horizontal="center"/>
      <protection locked="0"/>
    </xf>
    <xf numFmtId="0" fontId="44" fillId="3" borderId="49" xfId="0" applyFont="1" applyFill="1" applyBorder="1" applyAlignment="1" applyProtection="1">
      <alignment horizontal="center"/>
      <protection locked="0"/>
    </xf>
    <xf numFmtId="0" fontId="44" fillId="3" borderId="50" xfId="0" applyFont="1" applyFill="1" applyBorder="1" applyAlignment="1" applyProtection="1">
      <alignment horizontal="center"/>
      <protection locked="0"/>
    </xf>
    <xf numFmtId="0" fontId="44" fillId="11" borderId="51" xfId="0" applyFont="1" applyFill="1" applyBorder="1" applyAlignment="1" applyProtection="1">
      <alignment horizontal="center"/>
      <protection locked="0"/>
    </xf>
    <xf numFmtId="0" fontId="0" fillId="11" borderId="52" xfId="0" applyFill="1" applyBorder="1" applyAlignment="1" applyProtection="1">
      <alignment horizontal="center"/>
      <protection locked="0"/>
    </xf>
    <xf numFmtId="0" fontId="0" fillId="11" borderId="48" xfId="0" applyFill="1" applyBorder="1" applyAlignment="1" applyProtection="1">
      <alignment horizontal="center"/>
      <protection locked="0"/>
    </xf>
    <xf numFmtId="0" fontId="0" fillId="11" borderId="53" xfId="0" applyFill="1" applyBorder="1" applyAlignment="1" applyProtection="1">
      <alignment horizontal="center"/>
      <protection locked="0"/>
    </xf>
    <xf numFmtId="0" fontId="0" fillId="12" borderId="51" xfId="0" applyFill="1" applyBorder="1" applyAlignment="1" applyProtection="1">
      <alignment horizontal="center"/>
      <protection locked="0"/>
    </xf>
    <xf numFmtId="0" fontId="0" fillId="12" borderId="52" xfId="0" applyFill="1" applyBorder="1" applyAlignment="1" applyProtection="1">
      <alignment horizontal="center"/>
      <protection locked="0"/>
    </xf>
    <xf numFmtId="0" fontId="0" fillId="12" borderId="48" xfId="0" applyFill="1" applyBorder="1" applyAlignment="1" applyProtection="1">
      <alignment horizontal="center"/>
      <protection locked="0"/>
    </xf>
    <xf numFmtId="0" fontId="0" fillId="12" borderId="53" xfId="0" applyFill="1" applyBorder="1" applyAlignment="1" applyProtection="1">
      <alignment horizontal="center"/>
      <protection locked="0"/>
    </xf>
    <xf numFmtId="0" fontId="0" fillId="6" borderId="54" xfId="0" applyFill="1" applyBorder="1" applyAlignment="1" applyProtection="1">
      <alignment horizontal="center"/>
      <protection locked="0"/>
    </xf>
    <xf numFmtId="0" fontId="0" fillId="6" borderId="52" xfId="0" applyFill="1" applyBorder="1" applyAlignment="1" applyProtection="1">
      <alignment horizontal="center"/>
      <protection locked="0"/>
    </xf>
    <xf numFmtId="0" fontId="0" fillId="6" borderId="48" xfId="0" applyFill="1" applyBorder="1" applyAlignment="1" applyProtection="1">
      <alignment horizontal="center"/>
      <protection locked="0"/>
    </xf>
    <xf numFmtId="0" fontId="0" fillId="6" borderId="53" xfId="0" applyFill="1" applyBorder="1" applyAlignment="1" applyProtection="1">
      <alignment horizontal="center"/>
      <protection locked="0"/>
    </xf>
    <xf numFmtId="0" fontId="0" fillId="13" borderId="54" xfId="0" applyFill="1" applyBorder="1" applyAlignment="1" applyProtection="1">
      <alignment horizontal="center"/>
      <protection locked="0"/>
    </xf>
    <xf numFmtId="0" fontId="0" fillId="13" borderId="52" xfId="0" applyFill="1" applyBorder="1" applyAlignment="1" applyProtection="1">
      <alignment horizontal="center"/>
      <protection locked="0"/>
    </xf>
    <xf numFmtId="0" fontId="0" fillId="13" borderId="48" xfId="0" applyFill="1" applyBorder="1" applyAlignment="1" applyProtection="1">
      <alignment horizontal="center"/>
      <protection locked="0"/>
    </xf>
    <xf numFmtId="0" fontId="0" fillId="13" borderId="53" xfId="0" applyFill="1" applyBorder="1" applyAlignment="1" applyProtection="1">
      <alignment horizontal="center"/>
      <protection locked="0"/>
    </xf>
    <xf numFmtId="0" fontId="44" fillId="3" borderId="46" xfId="0" applyFont="1" applyFill="1" applyBorder="1" applyAlignment="1" applyProtection="1">
      <alignment horizontal="center"/>
      <protection locked="0"/>
    </xf>
    <xf numFmtId="0" fontId="44" fillId="3" borderId="55" xfId="0" applyFont="1" applyFill="1" applyBorder="1" applyAlignment="1" applyProtection="1">
      <alignment horizontal="center"/>
      <protection locked="0"/>
    </xf>
    <xf numFmtId="0" fontId="44" fillId="3" borderId="47" xfId="0" applyFont="1" applyFill="1" applyBorder="1" applyAlignment="1" applyProtection="1">
      <alignment horizontal="center"/>
      <protection locked="0"/>
    </xf>
    <xf numFmtId="0" fontId="44" fillId="11" borderId="55" xfId="0" applyFont="1" applyFill="1" applyBorder="1" applyAlignment="1" applyProtection="1">
      <alignment horizontal="center"/>
      <protection locked="0"/>
    </xf>
    <xf numFmtId="0" fontId="0" fillId="11" borderId="55" xfId="0" applyFill="1" applyBorder="1" applyAlignment="1" applyProtection="1">
      <alignment horizontal="center"/>
      <protection locked="0"/>
    </xf>
    <xf numFmtId="0" fontId="0" fillId="11" borderId="47" xfId="0" applyFill="1" applyBorder="1" applyAlignment="1" applyProtection="1">
      <alignment horizontal="center"/>
      <protection locked="0"/>
    </xf>
    <xf numFmtId="0" fontId="0" fillId="12" borderId="56" xfId="0" applyFill="1" applyBorder="1" applyAlignment="1" applyProtection="1">
      <alignment horizontal="center"/>
      <protection locked="0"/>
    </xf>
    <xf numFmtId="0" fontId="0" fillId="12" borderId="55" xfId="0" applyFill="1" applyBorder="1" applyAlignment="1" applyProtection="1">
      <alignment horizontal="center"/>
      <protection locked="0"/>
    </xf>
    <xf numFmtId="0" fontId="0" fillId="12" borderId="46" xfId="0" applyFill="1" applyBorder="1" applyAlignment="1" applyProtection="1">
      <alignment horizontal="center"/>
      <protection locked="0"/>
    </xf>
    <xf numFmtId="0" fontId="0" fillId="12" borderId="47" xfId="0" applyFill="1" applyBorder="1" applyAlignment="1" applyProtection="1">
      <alignment horizontal="center"/>
      <protection locked="0"/>
    </xf>
    <xf numFmtId="0" fontId="0" fillId="6" borderId="57" xfId="0" applyFill="1" applyBorder="1" applyAlignment="1" applyProtection="1">
      <alignment horizontal="center"/>
      <protection locked="0"/>
    </xf>
    <xf numFmtId="0" fontId="0" fillId="6" borderId="55" xfId="0" applyFill="1" applyBorder="1" applyAlignment="1" applyProtection="1">
      <alignment horizontal="center"/>
      <protection locked="0"/>
    </xf>
    <xf numFmtId="0" fontId="0" fillId="6" borderId="47" xfId="0" applyFill="1" applyBorder="1" applyAlignment="1" applyProtection="1">
      <alignment horizontal="center"/>
      <protection locked="0"/>
    </xf>
    <xf numFmtId="0" fontId="0" fillId="13" borderId="57" xfId="0" applyFill="1" applyBorder="1" applyAlignment="1" applyProtection="1">
      <alignment horizontal="center"/>
      <protection locked="0"/>
    </xf>
    <xf numFmtId="0" fontId="0" fillId="13" borderId="55" xfId="0" applyFill="1" applyBorder="1" applyAlignment="1" applyProtection="1">
      <alignment horizontal="center"/>
      <protection locked="0"/>
    </xf>
    <xf numFmtId="0" fontId="0" fillId="13" borderId="46" xfId="0" applyFill="1" applyBorder="1" applyAlignment="1" applyProtection="1">
      <alignment horizontal="center"/>
      <protection locked="0"/>
    </xf>
    <xf numFmtId="0" fontId="0" fillId="13" borderId="47" xfId="0" applyFill="1" applyBorder="1" applyAlignment="1" applyProtection="1">
      <alignment horizontal="center"/>
      <protection locked="0"/>
    </xf>
    <xf numFmtId="0" fontId="44" fillId="11" borderId="56" xfId="0" applyFont="1" applyFill="1" applyBorder="1" applyAlignment="1" applyProtection="1">
      <alignment horizontal="center"/>
      <protection locked="0"/>
    </xf>
    <xf numFmtId="0" fontId="44" fillId="11" borderId="52" xfId="0" applyFont="1" applyFill="1" applyBorder="1" applyAlignment="1" applyProtection="1">
      <alignment horizontal="center"/>
      <protection locked="0"/>
    </xf>
    <xf numFmtId="1" fontId="44" fillId="3" borderId="47" xfId="0" applyNumberFormat="1" applyFont="1" applyFill="1" applyBorder="1" applyAlignment="1" applyProtection="1">
      <alignment horizontal="center"/>
      <protection locked="0"/>
    </xf>
    <xf numFmtId="1" fontId="44" fillId="11" borderId="56" xfId="0" applyNumberFormat="1" applyFont="1" applyFill="1" applyBorder="1" applyAlignment="1" applyProtection="1">
      <alignment horizontal="center"/>
      <protection locked="0"/>
    </xf>
    <xf numFmtId="0" fontId="0" fillId="12" borderId="58" xfId="0" applyFill="1" applyBorder="1" applyAlignment="1" applyProtection="1">
      <alignment horizontal="center"/>
      <protection locked="0"/>
    </xf>
    <xf numFmtId="0" fontId="0" fillId="12" borderId="45" xfId="0" applyFill="1" applyBorder="1" applyAlignment="1" applyProtection="1">
      <alignment horizontal="center"/>
      <protection locked="0"/>
    </xf>
    <xf numFmtId="0" fontId="0" fillId="12" borderId="59" xfId="0" applyFill="1" applyBorder="1" applyAlignment="1" applyProtection="1">
      <alignment horizontal="center"/>
      <protection locked="0"/>
    </xf>
    <xf numFmtId="0" fontId="44" fillId="3" borderId="65" xfId="0" applyFont="1" applyFill="1" applyBorder="1" applyAlignment="1" applyProtection="1">
      <alignment horizontal="center"/>
      <protection locked="0"/>
    </xf>
    <xf numFmtId="0" fontId="44" fillId="3" borderId="58" xfId="0" applyFont="1" applyFill="1" applyBorder="1" applyAlignment="1" applyProtection="1">
      <alignment horizontal="center"/>
      <protection locked="0"/>
    </xf>
    <xf numFmtId="0" fontId="44" fillId="3" borderId="66" xfId="0" applyFont="1" applyFill="1" applyBorder="1" applyAlignment="1" applyProtection="1">
      <alignment horizontal="center"/>
      <protection locked="0"/>
    </xf>
    <xf numFmtId="0" fontId="44" fillId="11" borderId="58" xfId="0" applyFont="1" applyFill="1" applyBorder="1" applyAlignment="1" applyProtection="1">
      <alignment horizontal="center"/>
      <protection locked="0"/>
    </xf>
    <xf numFmtId="0" fontId="0" fillId="11" borderId="58" xfId="0" applyFill="1" applyBorder="1" applyAlignment="1" applyProtection="1">
      <alignment horizontal="center"/>
      <protection locked="0"/>
    </xf>
    <xf numFmtId="0" fontId="0" fillId="11" borderId="65" xfId="0" applyFill="1" applyBorder="1" applyAlignment="1" applyProtection="1">
      <alignment horizontal="center"/>
      <protection locked="0"/>
    </xf>
    <xf numFmtId="0" fontId="0" fillId="11" borderId="66" xfId="0" applyFill="1" applyBorder="1" applyAlignment="1" applyProtection="1">
      <alignment horizontal="center"/>
      <protection locked="0"/>
    </xf>
    <xf numFmtId="0" fontId="0" fillId="12" borderId="61" xfId="0" applyFill="1" applyBorder="1" applyAlignment="1" applyProtection="1">
      <alignment horizontal="center"/>
      <protection locked="0"/>
    </xf>
    <xf numFmtId="0" fontId="0" fillId="12" borderId="67" xfId="0" applyFill="1" applyBorder="1" applyAlignment="1" applyProtection="1">
      <alignment horizontal="center"/>
      <protection locked="0"/>
    </xf>
    <xf numFmtId="0" fontId="0" fillId="12" borderId="62" xfId="0" applyFill="1" applyBorder="1" applyAlignment="1" applyProtection="1">
      <alignment horizontal="center"/>
      <protection locked="0"/>
    </xf>
    <xf numFmtId="0" fontId="0" fillId="12" borderId="63" xfId="0" applyFill="1" applyBorder="1" applyAlignment="1" applyProtection="1">
      <alignment horizontal="center"/>
      <protection locked="0"/>
    </xf>
    <xf numFmtId="0" fontId="0" fillId="6" borderId="68" xfId="0" applyFill="1" applyBorder="1" applyAlignment="1" applyProtection="1">
      <alignment horizontal="center"/>
      <protection locked="0"/>
    </xf>
    <xf numFmtId="0" fontId="0" fillId="6" borderId="67" xfId="0" applyFill="1" applyBorder="1" applyAlignment="1" applyProtection="1">
      <alignment horizontal="center"/>
      <protection locked="0"/>
    </xf>
    <xf numFmtId="0" fontId="0" fillId="6" borderId="66" xfId="0" applyFill="1" applyBorder="1" applyAlignment="1" applyProtection="1">
      <alignment horizontal="center"/>
      <protection locked="0"/>
    </xf>
    <xf numFmtId="0" fontId="0" fillId="13" borderId="69" xfId="0" applyFill="1" applyBorder="1" applyAlignment="1" applyProtection="1">
      <alignment horizontal="center"/>
      <protection locked="0"/>
    </xf>
    <xf numFmtId="0" fontId="0" fillId="13" borderId="58" xfId="0" applyFill="1" applyBorder="1" applyAlignment="1" applyProtection="1">
      <alignment horizontal="center"/>
      <protection locked="0"/>
    </xf>
    <xf numFmtId="0" fontId="0" fillId="13" borderId="65" xfId="0" applyFill="1" applyBorder="1" applyAlignment="1" applyProtection="1">
      <alignment horizontal="center"/>
      <protection locked="0"/>
    </xf>
    <xf numFmtId="0" fontId="0" fillId="13" borderId="66" xfId="0" applyFill="1" applyBorder="1" applyAlignment="1" applyProtection="1">
      <alignment horizontal="center"/>
      <protection locked="0"/>
    </xf>
    <xf numFmtId="0" fontId="47" fillId="14" borderId="24" xfId="0" applyFont="1" applyFill="1" applyBorder="1" applyAlignment="1">
      <alignment horizontal="center" vertical="center"/>
    </xf>
    <xf numFmtId="0" fontId="47" fillId="14" borderId="6" xfId="0" applyFont="1" applyFill="1" applyBorder="1" applyAlignment="1">
      <alignment horizontal="center" vertical="center"/>
    </xf>
    <xf numFmtId="0" fontId="0" fillId="16" borderId="2" xfId="0" applyFill="1" applyBorder="1" applyAlignment="1">
      <alignment horizontal="left"/>
    </xf>
    <xf numFmtId="0" fontId="47" fillId="2" borderId="0" xfId="0" applyFont="1" applyFill="1" applyAlignment="1">
      <alignment horizontal="center"/>
    </xf>
    <xf numFmtId="0" fontId="49" fillId="10" borderId="10" xfId="0" applyFont="1" applyFill="1" applyBorder="1" applyAlignment="1">
      <alignment horizontal="center"/>
    </xf>
    <xf numFmtId="0" fontId="49" fillId="10" borderId="11" xfId="0" applyFont="1" applyFill="1" applyBorder="1" applyAlignment="1">
      <alignment horizontal="center"/>
    </xf>
    <xf numFmtId="0" fontId="49" fillId="10" borderId="12" xfId="0" applyFont="1" applyFill="1" applyBorder="1" applyAlignment="1">
      <alignment horizontal="center"/>
    </xf>
    <xf numFmtId="0" fontId="47" fillId="3" borderId="13" xfId="0" applyFont="1" applyFill="1" applyBorder="1" applyAlignment="1">
      <alignment horizontal="center" vertical="center"/>
    </xf>
    <xf numFmtId="0" fontId="47" fillId="3" borderId="14" xfId="0" applyFont="1" applyFill="1" applyBorder="1" applyAlignment="1">
      <alignment horizontal="center" vertical="center"/>
    </xf>
    <xf numFmtId="0" fontId="47" fillId="3" borderId="15" xfId="0" applyFont="1" applyFill="1" applyBorder="1" applyAlignment="1">
      <alignment horizontal="center" vertical="center"/>
    </xf>
    <xf numFmtId="0" fontId="47" fillId="11" borderId="13" xfId="0" applyFont="1" applyFill="1" applyBorder="1" applyAlignment="1">
      <alignment horizontal="center" vertical="center"/>
    </xf>
    <xf numFmtId="0" fontId="47" fillId="11" borderId="14" xfId="0" applyFont="1" applyFill="1" applyBorder="1" applyAlignment="1">
      <alignment horizontal="center" vertical="center"/>
    </xf>
    <xf numFmtId="0" fontId="47" fillId="11" borderId="15" xfId="0" applyFont="1" applyFill="1" applyBorder="1" applyAlignment="1">
      <alignment horizontal="center" vertical="center"/>
    </xf>
    <xf numFmtId="0" fontId="47" fillId="12" borderId="14" xfId="0" applyFont="1" applyFill="1" applyBorder="1" applyAlignment="1">
      <alignment horizontal="center" vertical="center"/>
    </xf>
    <xf numFmtId="0" fontId="47" fillId="12" borderId="15" xfId="0" applyFont="1" applyFill="1" applyBorder="1" applyAlignment="1">
      <alignment horizontal="center" vertical="center"/>
    </xf>
    <xf numFmtId="0" fontId="29" fillId="6" borderId="13" xfId="0" applyFont="1" applyFill="1" applyBorder="1" applyAlignment="1">
      <alignment horizontal="center" vertical="center"/>
    </xf>
    <xf numFmtId="0" fontId="29" fillId="6" borderId="14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13" borderId="13" xfId="0" applyFont="1" applyFill="1" applyBorder="1" applyAlignment="1">
      <alignment horizontal="center" vertical="center"/>
    </xf>
    <xf numFmtId="0" fontId="29" fillId="13" borderId="14" xfId="0" applyFont="1" applyFill="1" applyBorder="1" applyAlignment="1">
      <alignment horizontal="center" vertical="center"/>
    </xf>
    <xf numFmtId="0" fontId="29" fillId="13" borderId="15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0" fontId="37" fillId="14" borderId="16" xfId="0" applyFont="1" applyFill="1" applyBorder="1" applyAlignment="1">
      <alignment horizontal="center" vertical="center"/>
    </xf>
    <xf numFmtId="0" fontId="37" fillId="14" borderId="32" xfId="0" applyFont="1" applyFill="1" applyBorder="1" applyAlignment="1">
      <alignment horizontal="center" vertical="center"/>
    </xf>
    <xf numFmtId="0" fontId="51" fillId="15" borderId="17" xfId="0" applyFont="1" applyFill="1" applyBorder="1" applyAlignment="1">
      <alignment horizontal="center" vertical="center"/>
    </xf>
    <xf numFmtId="0" fontId="51" fillId="15" borderId="18" xfId="0" applyFont="1" applyFill="1" applyBorder="1" applyAlignment="1">
      <alignment horizontal="center" vertical="center"/>
    </xf>
    <xf numFmtId="0" fontId="51" fillId="15" borderId="19" xfId="0" applyFont="1" applyFill="1" applyBorder="1" applyAlignment="1">
      <alignment horizontal="center" vertical="center"/>
    </xf>
    <xf numFmtId="0" fontId="51" fillId="11" borderId="20" xfId="0" applyFont="1" applyFill="1" applyBorder="1" applyAlignment="1">
      <alignment horizontal="center" vertical="center"/>
    </xf>
    <xf numFmtId="0" fontId="51" fillId="11" borderId="21" xfId="0" applyFont="1" applyFill="1" applyBorder="1" applyAlignment="1">
      <alignment horizontal="center" vertical="center"/>
    </xf>
    <xf numFmtId="0" fontId="51" fillId="11" borderId="22" xfId="0" applyFont="1" applyFill="1" applyBorder="1" applyAlignment="1">
      <alignment horizontal="center" vertical="center"/>
    </xf>
    <xf numFmtId="0" fontId="51" fillId="6" borderId="20" xfId="0" applyFont="1" applyFill="1" applyBorder="1" applyAlignment="1">
      <alignment horizontal="center" vertical="center"/>
    </xf>
    <xf numFmtId="0" fontId="51" fillId="6" borderId="21" xfId="0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/>
    </xf>
    <xf numFmtId="0" fontId="38" fillId="7" borderId="4" xfId="0" applyFont="1" applyFill="1" applyBorder="1" applyAlignment="1">
      <alignment horizontal="center"/>
    </xf>
    <xf numFmtId="0" fontId="38" fillId="7" borderId="5" xfId="0" applyFont="1" applyFill="1" applyBorder="1" applyAlignment="1">
      <alignment horizontal="center"/>
    </xf>
    <xf numFmtId="0" fontId="38" fillId="7" borderId="6" xfId="0" applyFont="1" applyFill="1" applyBorder="1" applyAlignment="1">
      <alignment horizontal="center"/>
    </xf>
    <xf numFmtId="0" fontId="8" fillId="7" borderId="2" xfId="0" applyFont="1" applyFill="1" applyBorder="1" applyAlignment="1" applyProtection="1">
      <alignment horizontal="left"/>
      <protection locked="0"/>
    </xf>
    <xf numFmtId="0" fontId="0" fillId="7" borderId="2" xfId="0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</cellXfs>
  <cellStyles count="5">
    <cellStyle name="Normal" xfId="0" builtinId="0"/>
    <cellStyle name="Texto Explicativo" xfId="1" builtinId="53"/>
    <cellStyle name="Título 1" xfId="4" builtinId="16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FFFFCC"/>
      <color rgb="FFFFCCFF"/>
      <color rgb="FFFFEFE5"/>
      <color rgb="FFB88C00"/>
      <color rgb="FFBC32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 (Vol. 5)'!$B$7:$B$11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 (Vol. 5)'!$D$7:$D$11</c:f>
              <c:numCache>
                <c:formatCode>0</c:formatCode>
                <c:ptCount val="5"/>
                <c:pt idx="0">
                  <c:v>11.739130434782609</c:v>
                </c:pt>
                <c:pt idx="1">
                  <c:v>5.4347826086956523</c:v>
                </c:pt>
                <c:pt idx="2">
                  <c:v>3.9130434782608696</c:v>
                </c:pt>
                <c:pt idx="3">
                  <c:v>4.2608695652173916</c:v>
                </c:pt>
                <c:pt idx="4">
                  <c:v>7.3913043478260869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200"/>
              <a:t>TEMPO</a:t>
            </a:r>
            <a:r>
              <a:rPr lang="pt-BR" sz="1200" baseline="0"/>
              <a:t> DE LEITURA MÉDIO DA SALA (mm:ss)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 (Vol. 5)'!$B$60</c:f>
              <c:strCache>
                <c:ptCount val="1"/>
                <c:pt idx="0">
                  <c:v>PALAVRAS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5)'!$B$61</c:f>
              <c:numCache>
                <c:formatCode>mm:ss</c:formatCode>
                <c:ptCount val="1"/>
                <c:pt idx="0">
                  <c:v>7.4124396135265714E-4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 (Vol. 5)'!$C$60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5)'!$C$61</c:f>
              <c:numCache>
                <c:formatCode>mm:ss</c:formatCode>
                <c:ptCount val="1"/>
                <c:pt idx="0">
                  <c:v>4.9365942028985503E-4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 (Vol. 5)'!$D$60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5)'!$D$61</c:f>
              <c:numCache>
                <c:formatCode>mm:ss</c:formatCode>
                <c:ptCount val="1"/>
                <c:pt idx="0">
                  <c:v>6.5217391304347831E-4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PALAVRAS LIDAS POR MINUTO - PPM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'SALA (simplificado) (Vol. 5)'!$A$63</c:f>
              <c:strCache>
                <c:ptCount val="1"/>
                <c:pt idx="0">
                  <c:v>PALAVRAS LIDAS POR MINUTO (PPM)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45-466B-B631-DE6F8512DC4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C45-466B-B631-DE6F8512DC46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C45-466B-B631-DE6F8512DC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'SALA (simplificado) (Vol. 5)'!$B$60:$D$61</c:f>
              <c:multiLvlStrCache>
                <c:ptCount val="3"/>
                <c:lvl>
                  <c:pt idx="0">
                    <c:v>01:04</c:v>
                  </c:pt>
                  <c:pt idx="1">
                    <c:v>00:43</c:v>
                  </c:pt>
                  <c:pt idx="2">
                    <c:v>00:56</c:v>
                  </c:pt>
                </c:lvl>
                <c:lvl>
                  <c:pt idx="0">
                    <c:v>PALAVRAS</c:v>
                  </c:pt>
                  <c:pt idx="1">
                    <c:v>PSEUDOPALAVRAS</c:v>
                  </c:pt>
                  <c:pt idx="2">
                    <c:v>FRASES</c:v>
                  </c:pt>
                </c:lvl>
              </c:multiLvlStrCache>
            </c:multiLvlStrRef>
          </c:cat>
          <c:val>
            <c:numRef>
              <c:f>'SALA (simplificado) (Vol. 5)'!$B$63:$D$63</c:f>
              <c:numCache>
                <c:formatCode>0</c:formatCode>
                <c:ptCount val="3"/>
                <c:pt idx="0">
                  <c:v>37.5</c:v>
                </c:pt>
                <c:pt idx="1">
                  <c:v>13.953488372093023</c:v>
                </c:pt>
                <c:pt idx="2">
                  <c:v>153.21428571428572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5-466B-B631-DE6F8512D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783920"/>
        <c:axId val="1785124640"/>
      </c:barChart>
      <c:catAx>
        <c:axId val="160278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85124640"/>
        <c:crosses val="autoZero"/>
        <c:auto val="1"/>
        <c:lblAlgn val="ctr"/>
        <c:lblOffset val="100"/>
        <c:noMultiLvlLbl val="0"/>
      </c:catAx>
      <c:valAx>
        <c:axId val="17851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Número de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02783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600" b="1">
                <a:solidFill>
                  <a:sysClr val="windowText" lastClr="000000"/>
                </a:solidFill>
              </a:rPr>
              <a:t>% DESEMPENHO MÉDIO DOS ALUNOS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4915416790915467E-2"/>
          <c:y val="0.12073567708333334"/>
          <c:w val="0.75376037309563526"/>
          <c:h val="0.698348898248184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'SALA (marcadores) (Vol. 5)'!$B$21</c:f>
              <c:strCache>
                <c:ptCount val="1"/>
                <c:pt idx="0">
                  <c:v>pré-leitor
 1 e 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5)'!$A$22:$A$26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5)'!$B$22:$B$26</c:f>
              <c:numCache>
                <c:formatCode>0.0</c:formatCode>
                <c:ptCount val="5"/>
                <c:pt idx="0">
                  <c:v>3.225806451612903</c:v>
                </c:pt>
                <c:pt idx="1">
                  <c:v>3.225806451612903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3.225806451612903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B-4E01-A0B1-7B9ABCC81B87}"/>
            </c:ext>
          </c:extLst>
        </c:ser>
        <c:ser>
          <c:idx val="1"/>
          <c:order val="1"/>
          <c:tx>
            <c:strRef>
              <c:f>'SALA (marcadores) (Vol. 5)'!$C$21</c:f>
              <c:strCache>
                <c:ptCount val="1"/>
                <c:pt idx="0">
                  <c:v>pré-leitor
 3 e 4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5)'!$A$22:$A$26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5)'!$C$22:$C$26</c:f>
              <c:numCache>
                <c:formatCode>0.0</c:formatCode>
                <c:ptCount val="5"/>
                <c:pt idx="0">
                  <c:v>22.580645161290324</c:v>
                </c:pt>
                <c:pt idx="1">
                  <c:v>38.70967741935484</c:v>
                </c:pt>
                <c:pt idx="2">
                  <c:v>38.70967741935484</c:v>
                </c:pt>
                <c:pt idx="3">
                  <c:v>48.387096774193552</c:v>
                </c:pt>
                <c:pt idx="4">
                  <c:v>29.032258064516128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EB-4E01-A0B1-7B9ABCC81B87}"/>
            </c:ext>
          </c:extLst>
        </c:ser>
        <c:ser>
          <c:idx val="2"/>
          <c:order val="2"/>
          <c:tx>
            <c:strRef>
              <c:f>'SALA (marcadores) (Vol. 5)'!$D$21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5)'!$A$22:$A$26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5)'!$D$22:$D$26</c:f>
              <c:numCache>
                <c:formatCode>0.0</c:formatCode>
                <c:ptCount val="5"/>
                <c:pt idx="0">
                  <c:v>38.70967741935484</c:v>
                </c:pt>
                <c:pt idx="1">
                  <c:v>32.258064516129032</c:v>
                </c:pt>
                <c:pt idx="2">
                  <c:v>35.483870967741936</c:v>
                </c:pt>
                <c:pt idx="3">
                  <c:v>29.032258064516128</c:v>
                </c:pt>
                <c:pt idx="4">
                  <c:v>35.483870967741936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EB-4E01-A0B1-7B9ABCC81B87}"/>
            </c:ext>
          </c:extLst>
        </c:ser>
        <c:ser>
          <c:idx val="3"/>
          <c:order val="3"/>
          <c:tx>
            <c:strRef>
              <c:f>'SALA (marcadores) (Vol. 5)'!$E$21</c:f>
              <c:strCache>
                <c:ptCount val="1"/>
                <c:pt idx="0">
                  <c:v>leitor intermediário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5)'!$A$22:$A$26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5)'!$E$22:$E$26</c:f>
              <c:numCache>
                <c:formatCode>0.0</c:formatCode>
                <c:ptCount val="5"/>
                <c:pt idx="0">
                  <c:v>16.129032258064516</c:v>
                </c:pt>
                <c:pt idx="1">
                  <c:v>16.129032258064516</c:v>
                </c:pt>
                <c:pt idx="2">
                  <c:v>16.129032258064516</c:v>
                </c:pt>
                <c:pt idx="3">
                  <c:v>9.67741935483871</c:v>
                </c:pt>
                <c:pt idx="4">
                  <c:v>19.35483870967742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EB-4E01-A0B1-7B9ABCC81B87}"/>
            </c:ext>
          </c:extLst>
        </c:ser>
        <c:ser>
          <c:idx val="4"/>
          <c:order val="4"/>
          <c:tx>
            <c:strRef>
              <c:f>'SALA (marcadores) (Vol. 5)'!$F$21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5)'!$A$22:$A$26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5)'!$F$22:$F$26</c:f>
              <c:numCache>
                <c:formatCode>0.0</c:formatCode>
                <c:ptCount val="5"/>
                <c:pt idx="0">
                  <c:v>19.35483870967742</c:v>
                </c:pt>
                <c:pt idx="1">
                  <c:v>9.67741935483871</c:v>
                </c:pt>
                <c:pt idx="2">
                  <c:v>6.4516129032258061</c:v>
                </c:pt>
                <c:pt idx="3">
                  <c:v>9.67741935483871</c:v>
                </c:pt>
                <c:pt idx="4">
                  <c:v>12.903225806451612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EB-4E01-A0B1-7B9ABCC81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6486656"/>
        <c:axId val="1776487136"/>
      </c:barChart>
      <c:catAx>
        <c:axId val="177648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6487136"/>
        <c:crosses val="autoZero"/>
        <c:auto val="1"/>
        <c:lblAlgn val="ctr"/>
        <c:lblOffset val="100"/>
        <c:noMultiLvlLbl val="0"/>
      </c:catAx>
      <c:valAx>
        <c:axId val="1776487136"/>
        <c:scaling>
          <c:orientation val="minMax"/>
          <c:max val="10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% Alunos</a:t>
                </a:r>
              </a:p>
            </c:rich>
          </c:tx>
          <c:layout>
            <c:manualLayout>
              <c:xMode val="edge"/>
              <c:yMode val="edge"/>
              <c:x val="1.3509672601057929E-2"/>
              <c:y val="0.2876325151738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" sourceLinked="1"/>
        <c:majorTickMark val="out"/>
        <c:minorTickMark val="none"/>
        <c:tickLblPos val="nextTo"/>
        <c:crossAx val="177648665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986358153541962"/>
          <c:y val="0.25432301919291339"/>
          <c:w val="0.15132418447694038"/>
          <c:h val="0.569771674048556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5'!$B$6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5'!$A$7:$A$11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palavras</c:v>
                </c:pt>
              </c:strCache>
            </c:strRef>
          </c:cat>
          <c:val>
            <c:numRef>
              <c:f>'INDIVIDUAL Vol. 5'!$B$7:$B$11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13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5'!$B$12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5'!$A$13:$A$17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5'!$B$13:$B$17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'INDIVIDUAL Vol. 5'!$C$12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'INDIVIDUAL Vol. 5'!$A$13:$A$17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5'!$C$13:$C$17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13669700042067"/>
          <c:y val="0.24235019319684034"/>
          <c:w val="0.90312837279277669"/>
          <c:h val="0.501014720408234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'INDIVIDUAL Vol. 5'!$B$18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5'!$A$19:$A$24</c:f>
              <c:strCache>
                <c:ptCount val="6"/>
                <c:pt idx="0">
                  <c:v>Não lidas/puladas</c:v>
                </c:pt>
                <c:pt idx="1">
                  <c:v>Muitos erros</c:v>
                </c:pt>
                <c:pt idx="2">
                  <c:v>Erros parciais</c:v>
                </c:pt>
                <c:pt idx="3">
                  <c:v>Acertos parciais</c:v>
                </c:pt>
                <c:pt idx="4">
                  <c:v>Acertos totais de frases</c:v>
                </c:pt>
                <c:pt idx="5">
                  <c:v>Associações às imagens</c:v>
                </c:pt>
              </c:strCache>
            </c:strRef>
          </c:cat>
          <c:val>
            <c:numRef>
              <c:f>'INDIVIDUAL Vol. 5'!$B$19:$B$24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5'!$B$25</c:f>
              <c:strCache>
                <c:ptCount val="1"/>
                <c:pt idx="0">
                  <c:v>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5'!$A$26:$A$28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5'!$B$26:$B$28</c:f>
              <c:numCache>
                <c:formatCode>mm:ss</c:formatCode>
                <c:ptCount val="3"/>
                <c:pt idx="0">
                  <c:v>1.2847222222222223E-3</c:v>
                </c:pt>
                <c:pt idx="1">
                  <c:v>4.7453703703703704E-4</c:v>
                </c:pt>
                <c:pt idx="2">
                  <c:v>1.238425925925926E-3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FF0000"/>
                </a:solidFill>
              </a:rPr>
              <a:t>PALAVRAS POR MINUTO (PPM)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5'!$B$29</c:f>
              <c:strCache>
                <c:ptCount val="1"/>
                <c:pt idx="0">
                  <c:v>PPM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7D-4EDE-AE3D-D6AB7ED49AB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D-4EDE-AE3D-D6AB7ED49A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5'!$A$30:$A$32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5'!$B$30:$B$32</c:f>
              <c:numCache>
                <c:formatCode>0</c:formatCode>
                <c:ptCount val="3"/>
                <c:pt idx="0">
                  <c:v>21.621621621621621</c:v>
                </c:pt>
                <c:pt idx="1">
                  <c:v>14.634146341463415</c:v>
                </c:pt>
                <c:pt idx="2">
                  <c:v>80.186915887850461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D-4EDE-AE3D-D6AB7ED49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9678528"/>
        <c:axId val="1359680448"/>
      </c:barChart>
      <c:catAx>
        <c:axId val="135967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59680448"/>
        <c:crosses val="autoZero"/>
        <c:auto val="1"/>
        <c:lblAlgn val="ctr"/>
        <c:lblOffset val="100"/>
        <c:noMultiLvlLbl val="0"/>
      </c:catAx>
      <c:valAx>
        <c:axId val="1359680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Número de palavras lidas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crossAx val="1359678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2.png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1</xdr:col>
      <xdr:colOff>388620</xdr:colOff>
      <xdr:row>2</xdr:row>
      <xdr:rowOff>54240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9955808-7D61-4BC8-B390-8619126E2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480"/>
          <a:ext cx="990600" cy="4885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43642</xdr:colOff>
      <xdr:row>0</xdr:row>
      <xdr:rowOff>0</xdr:rowOff>
    </xdr:from>
    <xdr:to>
      <xdr:col>0</xdr:col>
      <xdr:colOff>790402</xdr:colOff>
      <xdr:row>1</xdr:row>
      <xdr:rowOff>160920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2" y="0"/>
          <a:ext cx="746760" cy="389520"/>
        </a:xfrm>
        <a:prstGeom prst="rect">
          <a:avLst/>
        </a:prstGeom>
      </xdr:spPr>
    </xdr:pic>
    <xdr:clientData/>
  </xdr:twoCellAnchor>
  <xdr:twoCellAnchor>
    <xdr:from>
      <xdr:col>4</xdr:col>
      <xdr:colOff>588820</xdr:colOff>
      <xdr:row>5</xdr:row>
      <xdr:rowOff>13855</xdr:rowOff>
    </xdr:from>
    <xdr:to>
      <xdr:col>15</xdr:col>
      <xdr:colOff>13855</xdr:colOff>
      <xdr:row>17</xdr:row>
      <xdr:rowOff>158635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15933</xdr:colOff>
      <xdr:row>20</xdr:row>
      <xdr:rowOff>166947</xdr:rowOff>
    </xdr:from>
    <xdr:to>
      <xdr:col>12</xdr:col>
      <xdr:colOff>439882</xdr:colOff>
      <xdr:row>31</xdr:row>
      <xdr:rowOff>70658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550719</xdr:colOff>
      <xdr:row>33</xdr:row>
      <xdr:rowOff>124691</xdr:rowOff>
    </xdr:from>
    <xdr:to>
      <xdr:col>13</xdr:col>
      <xdr:colOff>429491</xdr:colOff>
      <xdr:row>45</xdr:row>
      <xdr:rowOff>91440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46664B7-3D27-5F48-331C-AF48D9A1E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60960</xdr:colOff>
      <xdr:row>0</xdr:row>
      <xdr:rowOff>45720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45720"/>
          <a:ext cx="746760" cy="388827"/>
        </a:xfrm>
        <a:prstGeom prst="rect">
          <a:avLst/>
        </a:prstGeom>
      </xdr:spPr>
    </xdr:pic>
    <xdr:clientData/>
  </xdr:oneCellAnchor>
  <xdr:twoCellAnchor>
    <xdr:from>
      <xdr:col>9</xdr:col>
      <xdr:colOff>22860</xdr:colOff>
      <xdr:row>8</xdr:row>
      <xdr:rowOff>15240</xdr:rowOff>
    </xdr:from>
    <xdr:to>
      <xdr:col>19</xdr:col>
      <xdr:colOff>190500</xdr:colOff>
      <xdr:row>21</xdr:row>
      <xdr:rowOff>175260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7CFC09D-38DA-236A-D510-7B8A4C6148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651162</xdr:colOff>
      <xdr:row>6</xdr:row>
      <xdr:rowOff>3175</xdr:rowOff>
    </xdr:from>
    <xdr:to>
      <xdr:col>11</xdr:col>
      <xdr:colOff>124690</xdr:colOff>
      <xdr:row>15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590435</xdr:colOff>
      <xdr:row>6</xdr:row>
      <xdr:rowOff>17030</xdr:rowOff>
    </xdr:from>
    <xdr:to>
      <xdr:col>17</xdr:col>
      <xdr:colOff>581891</xdr:colOff>
      <xdr:row>16</xdr:row>
      <xdr:rowOff>13855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651162</xdr:colOff>
      <xdr:row>19</xdr:row>
      <xdr:rowOff>3175</xdr:rowOff>
    </xdr:from>
    <xdr:to>
      <xdr:col>12</xdr:col>
      <xdr:colOff>103908</xdr:colOff>
      <xdr:row>28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595744</xdr:colOff>
      <xdr:row>19</xdr:row>
      <xdr:rowOff>13854</xdr:rowOff>
    </xdr:from>
    <xdr:to>
      <xdr:col>17</xdr:col>
      <xdr:colOff>581891</xdr:colOff>
      <xdr:row>28</xdr:row>
      <xdr:rowOff>90053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5543</xdr:colOff>
      <xdr:row>8</xdr:row>
      <xdr:rowOff>11778</xdr:rowOff>
    </xdr:from>
    <xdr:to>
      <xdr:col>24</xdr:col>
      <xdr:colOff>0</xdr:colOff>
      <xdr:row>19</xdr:row>
      <xdr:rowOff>104602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4E6CCCD-19EC-01E8-53A1-0A0D75586C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F7D56-EBDE-4310-89FA-908A8626468A}">
  <dimension ref="A1:AV54"/>
  <sheetViews>
    <sheetView topLeftCell="K1" workbookViewId="0">
      <selection activeCell="X13" sqref="X13"/>
    </sheetView>
  </sheetViews>
  <sheetFormatPr defaultColWidth="12.44140625" defaultRowHeight="14.4" x14ac:dyDescent="0.3"/>
  <cols>
    <col min="1" max="1" width="8.77734375" customWidth="1"/>
    <col min="2" max="2" width="9.88671875" customWidth="1"/>
    <col min="3" max="3" width="10.6640625" customWidth="1"/>
    <col min="4" max="4" width="7.88671875" customWidth="1"/>
    <col min="5" max="5" width="9.109375" customWidth="1"/>
    <col min="6" max="6" width="8.33203125" customWidth="1"/>
    <col min="7" max="7" width="10.44140625" customWidth="1"/>
    <col min="8" max="8" width="9.33203125" customWidth="1"/>
    <col min="9" max="9" width="10.21875" customWidth="1"/>
    <col min="10" max="10" width="7.77734375" customWidth="1"/>
    <col min="11" max="11" width="8.6640625" customWidth="1"/>
    <col min="12" max="12" width="8.109375" customWidth="1"/>
    <col min="13" max="13" width="10.109375" customWidth="1"/>
    <col min="14" max="14" width="9.44140625" customWidth="1"/>
    <col min="15" max="15" width="7" customWidth="1"/>
    <col min="16" max="16" width="8.44140625" customWidth="1"/>
    <col min="17" max="17" width="8.33203125" customWidth="1"/>
    <col min="18" max="18" width="7.88671875" customWidth="1"/>
    <col min="19" max="20" width="8.33203125" customWidth="1"/>
    <col min="21" max="21" width="7.44140625" customWidth="1"/>
    <col min="22" max="23" width="9.77734375" customWidth="1"/>
    <col min="24" max="24" width="11" style="126" customWidth="1"/>
    <col min="25" max="25" width="9.6640625" style="126" customWidth="1"/>
    <col min="26" max="26" width="9" style="126" customWidth="1"/>
    <col min="27" max="28" width="9.21875" style="126" customWidth="1"/>
    <col min="29" max="29" width="9.33203125" style="126" customWidth="1"/>
    <col min="30" max="30" width="9.88671875" customWidth="1"/>
    <col min="31" max="31" width="10.21875" customWidth="1"/>
    <col min="32" max="33" width="10.5546875" customWidth="1"/>
    <col min="34" max="34" width="11.33203125" customWidth="1"/>
    <col min="35" max="36" width="10.44140625" customWidth="1"/>
    <col min="37" max="38" width="9.77734375" customWidth="1"/>
    <col min="39" max="39" width="11.77734375" customWidth="1"/>
    <col min="40" max="40" width="8.77734375" customWidth="1"/>
    <col min="41" max="41" width="10" customWidth="1"/>
    <col min="42" max="43" width="9.109375" customWidth="1"/>
    <col min="44" max="44" width="9.6640625" customWidth="1"/>
    <col min="45" max="45" width="9.88671875" customWidth="1"/>
    <col min="46" max="46" width="10.109375" customWidth="1"/>
    <col min="47" max="47" width="9.77734375" customWidth="1"/>
    <col min="48" max="48" width="9.109375" customWidth="1"/>
  </cols>
  <sheetData>
    <row r="1" spans="1:48" ht="20.399999999999999" thickBot="1" x14ac:dyDescent="0.45">
      <c r="B1" s="186" t="s">
        <v>217</v>
      </c>
      <c r="C1" s="186"/>
      <c r="D1" s="186"/>
      <c r="E1" s="186"/>
      <c r="F1" s="186"/>
      <c r="G1" s="186"/>
      <c r="H1" s="186"/>
      <c r="I1" s="186"/>
    </row>
    <row r="2" spans="1:48" s="127" customFormat="1" ht="16.2" thickTop="1" x14ac:dyDescent="0.3">
      <c r="B2" s="127" t="s">
        <v>126</v>
      </c>
      <c r="X2" s="268"/>
      <c r="Y2" s="268"/>
      <c r="Z2" s="268"/>
      <c r="AA2" s="268"/>
      <c r="AB2" s="268"/>
      <c r="AC2" s="268"/>
    </row>
    <row r="3" spans="1:48" s="127" customFormat="1" ht="15.6" x14ac:dyDescent="0.3">
      <c r="B3" s="127" t="s">
        <v>127</v>
      </c>
      <c r="X3" s="128"/>
      <c r="Y3" s="128"/>
      <c r="Z3" s="128"/>
      <c r="AA3" s="128"/>
      <c r="AB3" s="128"/>
      <c r="AC3" s="128"/>
    </row>
    <row r="4" spans="1:48" ht="18.600000000000001" customHeight="1" thickBot="1" x14ac:dyDescent="0.35">
      <c r="A4" s="127"/>
      <c r="B4" s="129" t="s">
        <v>128</v>
      </c>
      <c r="C4" s="189" t="s">
        <v>129</v>
      </c>
      <c r="D4" s="189"/>
      <c r="E4" s="189"/>
      <c r="F4" s="189"/>
      <c r="G4" s="190"/>
      <c r="H4" s="190"/>
      <c r="I4" s="190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W4" s="269" t="s">
        <v>130</v>
      </c>
      <c r="X4" s="270"/>
      <c r="Y4" s="270"/>
      <c r="Z4" s="270"/>
      <c r="AA4" s="270"/>
      <c r="AB4" s="270"/>
      <c r="AC4" s="270"/>
      <c r="AD4" s="270"/>
      <c r="AE4" s="270"/>
      <c r="AF4" s="270"/>
      <c r="AG4" s="270"/>
      <c r="AH4" s="270"/>
      <c r="AI4" s="270"/>
      <c r="AJ4" s="270"/>
      <c r="AK4" s="270"/>
      <c r="AL4" s="270"/>
      <c r="AM4" s="270"/>
      <c r="AN4" s="270"/>
      <c r="AO4" s="270"/>
      <c r="AP4" s="270"/>
      <c r="AQ4" s="270"/>
      <c r="AR4" s="270"/>
      <c r="AS4" s="270"/>
      <c r="AT4" s="270"/>
      <c r="AU4" s="271"/>
    </row>
    <row r="5" spans="1:48" s="131" customFormat="1" ht="18.600000000000001" customHeight="1" thickBot="1" x14ac:dyDescent="0.35">
      <c r="A5"/>
      <c r="B5"/>
      <c r="C5"/>
      <c r="D5"/>
      <c r="E5"/>
      <c r="F5"/>
      <c r="G5"/>
      <c r="H5"/>
      <c r="I5"/>
      <c r="J5" s="188"/>
      <c r="K5"/>
      <c r="L5"/>
      <c r="M5"/>
      <c r="N5"/>
      <c r="O5"/>
      <c r="P5"/>
      <c r="Q5"/>
      <c r="R5"/>
      <c r="S5"/>
      <c r="T5"/>
      <c r="U5" s="130"/>
      <c r="V5" s="130"/>
      <c r="W5" s="272" t="s">
        <v>131</v>
      </c>
      <c r="X5" s="273"/>
      <c r="Y5" s="273"/>
      <c r="Z5" s="273"/>
      <c r="AA5" s="274"/>
      <c r="AB5" s="275" t="s">
        <v>132</v>
      </c>
      <c r="AC5" s="276"/>
      <c r="AD5" s="276"/>
      <c r="AE5" s="276"/>
      <c r="AF5" s="277"/>
      <c r="AG5" s="278" t="s">
        <v>133</v>
      </c>
      <c r="AH5" s="278"/>
      <c r="AI5" s="278"/>
      <c r="AJ5" s="278"/>
      <c r="AK5" s="279"/>
      <c r="AL5" s="280" t="s">
        <v>134</v>
      </c>
      <c r="AM5" s="281"/>
      <c r="AN5" s="281"/>
      <c r="AO5" s="281"/>
      <c r="AP5" s="282"/>
      <c r="AQ5" s="283" t="s">
        <v>135</v>
      </c>
      <c r="AR5" s="284"/>
      <c r="AS5" s="284"/>
      <c r="AT5" s="284"/>
      <c r="AU5" s="285"/>
    </row>
    <row r="6" spans="1:48" s="145" customFormat="1" ht="31.2" customHeight="1" thickBot="1" x14ac:dyDescent="0.35">
      <c r="A6" s="287" t="s">
        <v>136</v>
      </c>
      <c r="B6" s="289" t="s">
        <v>137</v>
      </c>
      <c r="C6" s="290"/>
      <c r="D6" s="290"/>
      <c r="E6" s="290"/>
      <c r="F6" s="290"/>
      <c r="G6" s="291"/>
      <c r="H6" s="292" t="s">
        <v>138</v>
      </c>
      <c r="I6" s="293"/>
      <c r="J6" s="293"/>
      <c r="K6" s="293"/>
      <c r="L6" s="293"/>
      <c r="M6" s="294"/>
      <c r="N6" s="295" t="s">
        <v>139</v>
      </c>
      <c r="O6" s="296"/>
      <c r="P6" s="296"/>
      <c r="Q6" s="296"/>
      <c r="R6" s="296"/>
      <c r="S6" s="296"/>
      <c r="T6" s="297"/>
      <c r="U6" s="132"/>
      <c r="V6" s="265" t="s">
        <v>136</v>
      </c>
      <c r="W6" s="133" t="s">
        <v>140</v>
      </c>
      <c r="X6" s="134" t="s">
        <v>141</v>
      </c>
      <c r="Y6" s="133" t="s">
        <v>142</v>
      </c>
      <c r="Z6" s="133" t="s">
        <v>143</v>
      </c>
      <c r="AA6" s="135" t="s">
        <v>144</v>
      </c>
      <c r="AB6" s="133" t="s">
        <v>140</v>
      </c>
      <c r="AC6" s="136" t="s">
        <v>145</v>
      </c>
      <c r="AD6" s="133" t="s">
        <v>146</v>
      </c>
      <c r="AE6" s="133" t="s">
        <v>147</v>
      </c>
      <c r="AF6" s="137" t="s">
        <v>148</v>
      </c>
      <c r="AG6" s="138" t="s">
        <v>140</v>
      </c>
      <c r="AH6" s="138" t="s">
        <v>141</v>
      </c>
      <c r="AI6" s="133" t="s">
        <v>142</v>
      </c>
      <c r="AJ6" s="133" t="s">
        <v>143</v>
      </c>
      <c r="AK6" s="135" t="s">
        <v>144</v>
      </c>
      <c r="AL6" s="139" t="s">
        <v>140</v>
      </c>
      <c r="AM6" s="140" t="s">
        <v>149</v>
      </c>
      <c r="AN6" s="141" t="s">
        <v>150</v>
      </c>
      <c r="AO6" s="141" t="s">
        <v>151</v>
      </c>
      <c r="AP6" s="142" t="s">
        <v>152</v>
      </c>
      <c r="AQ6" s="143" t="s">
        <v>140</v>
      </c>
      <c r="AR6" s="144" t="s">
        <v>153</v>
      </c>
      <c r="AS6" s="141" t="s">
        <v>154</v>
      </c>
      <c r="AT6" s="141" t="s">
        <v>155</v>
      </c>
      <c r="AU6" s="142" t="s">
        <v>156</v>
      </c>
    </row>
    <row r="7" spans="1:48" ht="35.4" customHeight="1" x14ac:dyDescent="0.3">
      <c r="A7" s="288"/>
      <c r="B7" s="146" t="s">
        <v>157</v>
      </c>
      <c r="C7" s="147" t="s">
        <v>5</v>
      </c>
      <c r="D7" s="147" t="s">
        <v>6</v>
      </c>
      <c r="E7" s="148" t="s">
        <v>158</v>
      </c>
      <c r="F7" s="148" t="s">
        <v>159</v>
      </c>
      <c r="G7" s="149" t="s">
        <v>160</v>
      </c>
      <c r="H7" s="150" t="s">
        <v>157</v>
      </c>
      <c r="I7" s="151" t="s">
        <v>5</v>
      </c>
      <c r="J7" s="151" t="s">
        <v>6</v>
      </c>
      <c r="K7" s="152" t="s">
        <v>161</v>
      </c>
      <c r="L7" s="152" t="s">
        <v>159</v>
      </c>
      <c r="M7" s="153" t="s">
        <v>162</v>
      </c>
      <c r="N7" s="150" t="s">
        <v>157</v>
      </c>
      <c r="O7" s="152" t="s">
        <v>163</v>
      </c>
      <c r="P7" s="152" t="s">
        <v>164</v>
      </c>
      <c r="Q7" s="152" t="s">
        <v>165</v>
      </c>
      <c r="R7" s="152" t="s">
        <v>159</v>
      </c>
      <c r="S7" s="152" t="s">
        <v>166</v>
      </c>
      <c r="T7" s="153" t="s">
        <v>167</v>
      </c>
      <c r="U7" s="154"/>
      <c r="V7" s="266"/>
      <c r="W7" s="155" t="s">
        <v>168</v>
      </c>
      <c r="X7" s="156" t="s">
        <v>169</v>
      </c>
      <c r="Y7" s="157" t="s">
        <v>170</v>
      </c>
      <c r="Z7" s="157" t="s">
        <v>171</v>
      </c>
      <c r="AA7" s="155" t="s">
        <v>172</v>
      </c>
      <c r="AB7" s="158" t="s">
        <v>168</v>
      </c>
      <c r="AC7" s="159" t="s">
        <v>169</v>
      </c>
      <c r="AD7" s="157" t="s">
        <v>170</v>
      </c>
      <c r="AE7" s="157" t="s">
        <v>171</v>
      </c>
      <c r="AF7" s="160" t="s">
        <v>172</v>
      </c>
      <c r="AG7" s="161" t="s">
        <v>168</v>
      </c>
      <c r="AH7" s="162" t="s">
        <v>169</v>
      </c>
      <c r="AI7" s="157" t="s">
        <v>170</v>
      </c>
      <c r="AJ7" s="157" t="s">
        <v>171</v>
      </c>
      <c r="AK7" s="155" t="s">
        <v>172</v>
      </c>
      <c r="AL7" s="159" t="s">
        <v>168</v>
      </c>
      <c r="AM7" s="157" t="s">
        <v>169</v>
      </c>
      <c r="AN7" s="157" t="s">
        <v>170</v>
      </c>
      <c r="AO7" s="157" t="s">
        <v>171</v>
      </c>
      <c r="AP7" s="160" t="s">
        <v>172</v>
      </c>
      <c r="AQ7" s="159" t="s">
        <v>168</v>
      </c>
      <c r="AR7" s="162" t="s">
        <v>169</v>
      </c>
      <c r="AS7" s="157" t="s">
        <v>170</v>
      </c>
      <c r="AT7" s="157" t="s">
        <v>171</v>
      </c>
      <c r="AU7" s="155" t="s">
        <v>172</v>
      </c>
      <c r="AV7" s="163"/>
    </row>
    <row r="8" spans="1:48" s="168" customFormat="1" x14ac:dyDescent="0.3">
      <c r="A8" s="164" t="s">
        <v>173</v>
      </c>
      <c r="B8" s="191">
        <v>0</v>
      </c>
      <c r="C8" s="192">
        <v>0</v>
      </c>
      <c r="D8" s="192">
        <v>6</v>
      </c>
      <c r="E8" s="192">
        <v>34</v>
      </c>
      <c r="F8" s="192">
        <v>0</v>
      </c>
      <c r="G8" s="165">
        <f>B8+C8+D8+E8+F8</f>
        <v>40</v>
      </c>
      <c r="H8" s="195">
        <v>0</v>
      </c>
      <c r="I8" s="196">
        <v>0</v>
      </c>
      <c r="J8" s="196">
        <v>2</v>
      </c>
      <c r="K8" s="196">
        <v>8</v>
      </c>
      <c r="L8" s="196">
        <v>0</v>
      </c>
      <c r="M8" s="165">
        <f>H8+I8+J8+K8+L8</f>
        <v>10</v>
      </c>
      <c r="N8" s="199">
        <v>0</v>
      </c>
      <c r="O8" s="200">
        <v>7</v>
      </c>
      <c r="P8" s="200">
        <v>0</v>
      </c>
      <c r="Q8" s="200">
        <v>3</v>
      </c>
      <c r="R8" s="200">
        <v>0</v>
      </c>
      <c r="S8" s="200">
        <v>3</v>
      </c>
      <c r="T8" s="165">
        <f>N8+O8+P8+Q8+R8</f>
        <v>10</v>
      </c>
      <c r="U8" s="154"/>
      <c r="V8" s="166" t="s">
        <v>173</v>
      </c>
      <c r="W8" s="204"/>
      <c r="X8" s="205"/>
      <c r="Y8" s="204"/>
      <c r="Z8" s="204"/>
      <c r="AA8" s="206">
        <v>1</v>
      </c>
      <c r="AB8" s="207"/>
      <c r="AC8" s="208"/>
      <c r="AD8" s="209"/>
      <c r="AE8" s="209">
        <v>1</v>
      </c>
      <c r="AF8" s="210"/>
      <c r="AG8" s="211"/>
      <c r="AH8" s="212"/>
      <c r="AI8" s="213"/>
      <c r="AJ8" s="213"/>
      <c r="AK8" s="214"/>
      <c r="AL8" s="215"/>
      <c r="AM8" s="216"/>
      <c r="AN8" s="217"/>
      <c r="AO8" s="217"/>
      <c r="AP8" s="218"/>
      <c r="AQ8" s="219"/>
      <c r="AR8" s="220"/>
      <c r="AS8" s="221"/>
      <c r="AT8" s="221"/>
      <c r="AU8" s="222"/>
      <c r="AV8" s="167"/>
    </row>
    <row r="9" spans="1:48" s="168" customFormat="1" x14ac:dyDescent="0.3">
      <c r="A9" s="164" t="s">
        <v>174</v>
      </c>
      <c r="B9" s="191">
        <v>0</v>
      </c>
      <c r="C9" s="192">
        <v>0</v>
      </c>
      <c r="D9" s="192">
        <v>0</v>
      </c>
      <c r="E9" s="192">
        <v>4</v>
      </c>
      <c r="F9" s="192">
        <v>36</v>
      </c>
      <c r="G9" s="165">
        <f t="shared" ref="G9:G47" si="0">B9+C9+D9+E9+F9</f>
        <v>40</v>
      </c>
      <c r="H9" s="195">
        <v>0</v>
      </c>
      <c r="I9" s="196">
        <v>0</v>
      </c>
      <c r="J9" s="196">
        <v>0</v>
      </c>
      <c r="K9" s="196">
        <v>5</v>
      </c>
      <c r="L9" s="196">
        <v>5</v>
      </c>
      <c r="M9" s="165">
        <f t="shared" ref="M9:M47" si="1">H9+I9+J9+K9+L9</f>
        <v>10</v>
      </c>
      <c r="N9" s="199">
        <v>0</v>
      </c>
      <c r="O9" s="200">
        <v>0</v>
      </c>
      <c r="P9" s="200">
        <v>0</v>
      </c>
      <c r="Q9" s="200">
        <v>5</v>
      </c>
      <c r="R9" s="200">
        <v>5</v>
      </c>
      <c r="S9" s="200">
        <v>10</v>
      </c>
      <c r="T9" s="165">
        <f t="shared" ref="T9:T47" si="2">N9+O9+P9+Q9+R9</f>
        <v>10</v>
      </c>
      <c r="U9" s="154"/>
      <c r="V9" s="166" t="s">
        <v>174</v>
      </c>
      <c r="W9" s="223"/>
      <c r="X9" s="224"/>
      <c r="Y9" s="223"/>
      <c r="Z9" s="223"/>
      <c r="AA9" s="225">
        <v>1</v>
      </c>
      <c r="AB9" s="226"/>
      <c r="AC9" s="227"/>
      <c r="AD9" s="196"/>
      <c r="AE9" s="196"/>
      <c r="AF9" s="228">
        <v>1</v>
      </c>
      <c r="AG9" s="229"/>
      <c r="AH9" s="230"/>
      <c r="AI9" s="231"/>
      <c r="AJ9" s="231"/>
      <c r="AK9" s="232"/>
      <c r="AL9" s="233"/>
      <c r="AM9" s="234"/>
      <c r="AN9" s="200"/>
      <c r="AO9" s="200"/>
      <c r="AP9" s="235"/>
      <c r="AQ9" s="236"/>
      <c r="AR9" s="237"/>
      <c r="AS9" s="238"/>
      <c r="AT9" s="238"/>
      <c r="AU9" s="239"/>
      <c r="AV9" s="167"/>
    </row>
    <row r="10" spans="1:48" s="168" customFormat="1" x14ac:dyDescent="0.3">
      <c r="A10" s="164" t="s">
        <v>175</v>
      </c>
      <c r="B10" s="191">
        <v>0</v>
      </c>
      <c r="C10" s="192">
        <v>0</v>
      </c>
      <c r="D10" s="192">
        <v>2</v>
      </c>
      <c r="E10" s="192">
        <v>38</v>
      </c>
      <c r="F10" s="192">
        <v>0</v>
      </c>
      <c r="G10" s="165">
        <f t="shared" si="0"/>
        <v>40</v>
      </c>
      <c r="H10" s="195">
        <v>0</v>
      </c>
      <c r="I10" s="196">
        <v>0</v>
      </c>
      <c r="J10" s="196">
        <v>0</v>
      </c>
      <c r="K10" s="196">
        <v>6</v>
      </c>
      <c r="L10" s="196">
        <v>4</v>
      </c>
      <c r="M10" s="165">
        <f t="shared" si="1"/>
        <v>10</v>
      </c>
      <c r="N10" s="199">
        <v>0</v>
      </c>
      <c r="O10" s="200">
        <v>1</v>
      </c>
      <c r="P10" s="200">
        <v>0</v>
      </c>
      <c r="Q10" s="200">
        <v>9</v>
      </c>
      <c r="R10" s="200">
        <v>0</v>
      </c>
      <c r="S10" s="200">
        <v>9</v>
      </c>
      <c r="T10" s="165">
        <f t="shared" si="2"/>
        <v>10</v>
      </c>
      <c r="U10" s="154"/>
      <c r="V10" s="166" t="s">
        <v>175</v>
      </c>
      <c r="W10" s="223"/>
      <c r="X10" s="224">
        <v>1</v>
      </c>
      <c r="Y10" s="223"/>
      <c r="Z10" s="223"/>
      <c r="AA10" s="225"/>
      <c r="AB10" s="240"/>
      <c r="AC10" s="227">
        <v>1</v>
      </c>
      <c r="AD10" s="196"/>
      <c r="AE10" s="196"/>
      <c r="AF10" s="228"/>
      <c r="AG10" s="230"/>
      <c r="AH10" s="230"/>
      <c r="AI10" s="231"/>
      <c r="AJ10" s="231"/>
      <c r="AK10" s="232"/>
      <c r="AL10" s="233"/>
      <c r="AM10" s="234"/>
      <c r="AN10" s="200"/>
      <c r="AO10" s="200"/>
      <c r="AP10" s="235"/>
      <c r="AQ10" s="236"/>
      <c r="AR10" s="237"/>
      <c r="AS10" s="238"/>
      <c r="AT10" s="238"/>
      <c r="AU10" s="239"/>
      <c r="AV10" s="167"/>
    </row>
    <row r="11" spans="1:48" s="168" customFormat="1" x14ac:dyDescent="0.3">
      <c r="A11" s="164" t="s">
        <v>176</v>
      </c>
      <c r="B11" s="191">
        <v>3</v>
      </c>
      <c r="C11" s="192">
        <v>1</v>
      </c>
      <c r="D11" s="192">
        <v>17</v>
      </c>
      <c r="E11" s="192">
        <v>10</v>
      </c>
      <c r="F11" s="192">
        <v>9</v>
      </c>
      <c r="G11" s="165">
        <f t="shared" si="0"/>
        <v>40</v>
      </c>
      <c r="H11" s="195">
        <v>0</v>
      </c>
      <c r="I11" s="196">
        <v>0</v>
      </c>
      <c r="J11" s="196">
        <v>5</v>
      </c>
      <c r="K11" s="196">
        <v>5</v>
      </c>
      <c r="L11" s="196">
        <v>0</v>
      </c>
      <c r="M11" s="165">
        <f t="shared" si="1"/>
        <v>10</v>
      </c>
      <c r="N11" s="199">
        <v>5</v>
      </c>
      <c r="O11" s="200">
        <v>5</v>
      </c>
      <c r="P11" s="200">
        <v>0</v>
      </c>
      <c r="Q11" s="200">
        <v>0</v>
      </c>
      <c r="R11" s="200">
        <v>0</v>
      </c>
      <c r="S11" s="200">
        <v>0</v>
      </c>
      <c r="T11" s="165">
        <f t="shared" si="2"/>
        <v>10</v>
      </c>
      <c r="U11" s="154"/>
      <c r="V11" s="166" t="s">
        <v>176</v>
      </c>
      <c r="W11" s="223"/>
      <c r="X11" s="224"/>
      <c r="Y11" s="223">
        <v>1</v>
      </c>
      <c r="Z11" s="223"/>
      <c r="AA11" s="225"/>
      <c r="AB11" s="226"/>
      <c r="AC11" s="227"/>
      <c r="AD11" s="196"/>
      <c r="AE11" s="196"/>
      <c r="AF11" s="228"/>
      <c r="AG11" s="230"/>
      <c r="AH11" s="230"/>
      <c r="AI11" s="231"/>
      <c r="AJ11" s="231"/>
      <c r="AK11" s="232"/>
      <c r="AL11" s="233"/>
      <c r="AM11" s="234"/>
      <c r="AN11" s="200"/>
      <c r="AO11" s="200"/>
      <c r="AP11" s="235"/>
      <c r="AQ11" s="236"/>
      <c r="AR11" s="237"/>
      <c r="AS11" s="238"/>
      <c r="AT11" s="238"/>
      <c r="AU11" s="239"/>
      <c r="AV11" s="167"/>
    </row>
    <row r="12" spans="1:48" s="168" customFormat="1" x14ac:dyDescent="0.3">
      <c r="A12" s="164" t="s">
        <v>177</v>
      </c>
      <c r="B12" s="191">
        <v>0</v>
      </c>
      <c r="C12" s="192">
        <v>0</v>
      </c>
      <c r="D12" s="192">
        <v>6</v>
      </c>
      <c r="E12" s="192">
        <v>34</v>
      </c>
      <c r="F12" s="192">
        <v>0</v>
      </c>
      <c r="G12" s="165">
        <f t="shared" si="0"/>
        <v>40</v>
      </c>
      <c r="H12" s="195">
        <v>0</v>
      </c>
      <c r="I12" s="196">
        <v>0</v>
      </c>
      <c r="J12" s="196">
        <v>3</v>
      </c>
      <c r="K12" s="196">
        <v>7</v>
      </c>
      <c r="L12" s="196">
        <v>0</v>
      </c>
      <c r="M12" s="165">
        <f t="shared" si="1"/>
        <v>10</v>
      </c>
      <c r="N12" s="199">
        <v>0</v>
      </c>
      <c r="O12" s="200">
        <v>9</v>
      </c>
      <c r="P12" s="200">
        <v>0</v>
      </c>
      <c r="Q12" s="200">
        <v>1</v>
      </c>
      <c r="R12" s="200">
        <v>0</v>
      </c>
      <c r="S12" s="200">
        <v>1</v>
      </c>
      <c r="T12" s="165">
        <f t="shared" si="2"/>
        <v>10</v>
      </c>
      <c r="U12" s="154"/>
      <c r="V12" s="166" t="s">
        <v>177</v>
      </c>
      <c r="W12" s="223"/>
      <c r="X12" s="224"/>
      <c r="Y12" s="223"/>
      <c r="Z12" s="223"/>
      <c r="AA12" s="225">
        <v>1</v>
      </c>
      <c r="AB12" s="226"/>
      <c r="AC12" s="227"/>
      <c r="AD12" s="196"/>
      <c r="AE12" s="196"/>
      <c r="AF12" s="228">
        <v>1</v>
      </c>
      <c r="AG12" s="230"/>
      <c r="AH12" s="230"/>
      <c r="AI12" s="231"/>
      <c r="AJ12" s="231"/>
      <c r="AK12" s="232"/>
      <c r="AL12" s="233"/>
      <c r="AM12" s="234"/>
      <c r="AN12" s="200"/>
      <c r="AO12" s="200"/>
      <c r="AP12" s="235"/>
      <c r="AQ12" s="236"/>
      <c r="AR12" s="237"/>
      <c r="AS12" s="238"/>
      <c r="AT12" s="238"/>
      <c r="AU12" s="239"/>
      <c r="AV12" s="167"/>
    </row>
    <row r="13" spans="1:48" s="168" customFormat="1" x14ac:dyDescent="0.3">
      <c r="A13" s="164" t="s">
        <v>178</v>
      </c>
      <c r="B13" s="191">
        <v>0</v>
      </c>
      <c r="C13" s="192">
        <v>0</v>
      </c>
      <c r="D13" s="192">
        <v>15</v>
      </c>
      <c r="E13" s="192">
        <v>20</v>
      </c>
      <c r="F13" s="192">
        <v>5</v>
      </c>
      <c r="G13" s="165">
        <f t="shared" si="0"/>
        <v>40</v>
      </c>
      <c r="H13" s="195">
        <v>0</v>
      </c>
      <c r="I13" s="196">
        <v>0</v>
      </c>
      <c r="J13" s="196">
        <v>8</v>
      </c>
      <c r="K13" s="196">
        <v>2</v>
      </c>
      <c r="L13" s="196">
        <v>0</v>
      </c>
      <c r="M13" s="165">
        <f t="shared" si="1"/>
        <v>10</v>
      </c>
      <c r="N13" s="199">
        <v>0</v>
      </c>
      <c r="O13" s="200">
        <v>10</v>
      </c>
      <c r="P13" s="200">
        <v>0</v>
      </c>
      <c r="Q13" s="200">
        <v>0</v>
      </c>
      <c r="R13" s="200">
        <v>0</v>
      </c>
      <c r="S13" s="200">
        <v>0</v>
      </c>
      <c r="T13" s="165">
        <f t="shared" si="2"/>
        <v>10</v>
      </c>
      <c r="U13" s="154"/>
      <c r="V13" s="166" t="s">
        <v>178</v>
      </c>
      <c r="W13" s="223"/>
      <c r="X13" s="224"/>
      <c r="Y13" s="223"/>
      <c r="Z13" s="223">
        <v>1</v>
      </c>
      <c r="AA13" s="225"/>
      <c r="AB13" s="226"/>
      <c r="AC13" s="227"/>
      <c r="AD13" s="196"/>
      <c r="AE13" s="196">
        <v>1</v>
      </c>
      <c r="AF13" s="228"/>
      <c r="AG13" s="230"/>
      <c r="AH13" s="230"/>
      <c r="AI13" s="231"/>
      <c r="AJ13" s="231"/>
      <c r="AK13" s="232"/>
      <c r="AL13" s="233"/>
      <c r="AM13" s="234"/>
      <c r="AN13" s="200"/>
      <c r="AO13" s="200"/>
      <c r="AP13" s="235"/>
      <c r="AQ13" s="236"/>
      <c r="AR13" s="237"/>
      <c r="AS13" s="238"/>
      <c r="AT13" s="238"/>
      <c r="AU13" s="239"/>
      <c r="AV13" s="167"/>
    </row>
    <row r="14" spans="1:48" s="168" customFormat="1" x14ac:dyDescent="0.3">
      <c r="A14" s="164" t="s">
        <v>179</v>
      </c>
      <c r="B14" s="191">
        <v>0</v>
      </c>
      <c r="C14" s="192">
        <v>0</v>
      </c>
      <c r="D14" s="192">
        <v>10</v>
      </c>
      <c r="E14" s="192">
        <v>30</v>
      </c>
      <c r="F14" s="192">
        <v>0</v>
      </c>
      <c r="G14" s="165">
        <f t="shared" si="0"/>
        <v>40</v>
      </c>
      <c r="H14" s="195">
        <v>0</v>
      </c>
      <c r="I14" s="196">
        <v>0</v>
      </c>
      <c r="J14" s="196">
        <v>4</v>
      </c>
      <c r="K14" s="196">
        <v>6</v>
      </c>
      <c r="L14" s="196">
        <v>0</v>
      </c>
      <c r="M14" s="165">
        <f t="shared" si="1"/>
        <v>10</v>
      </c>
      <c r="N14" s="199">
        <v>0</v>
      </c>
      <c r="O14" s="200">
        <v>10</v>
      </c>
      <c r="P14" s="200">
        <v>0</v>
      </c>
      <c r="Q14" s="200">
        <v>0</v>
      </c>
      <c r="R14" s="200">
        <v>0</v>
      </c>
      <c r="S14" s="200">
        <v>0</v>
      </c>
      <c r="T14" s="165">
        <f t="shared" si="2"/>
        <v>10</v>
      </c>
      <c r="U14" s="154"/>
      <c r="V14" s="166" t="s">
        <v>179</v>
      </c>
      <c r="W14" s="223"/>
      <c r="X14" s="224"/>
      <c r="Y14" s="223"/>
      <c r="Z14" s="223">
        <v>1</v>
      </c>
      <c r="AA14" s="225"/>
      <c r="AB14" s="241"/>
      <c r="AC14" s="227"/>
      <c r="AD14" s="196"/>
      <c r="AE14" s="196">
        <v>1</v>
      </c>
      <c r="AF14" s="228"/>
      <c r="AG14" s="229"/>
      <c r="AH14" s="230"/>
      <c r="AI14" s="231"/>
      <c r="AJ14" s="231"/>
      <c r="AK14" s="232"/>
      <c r="AL14" s="233"/>
      <c r="AM14" s="234"/>
      <c r="AN14" s="200"/>
      <c r="AO14" s="200"/>
      <c r="AP14" s="235"/>
      <c r="AQ14" s="236"/>
      <c r="AR14" s="237"/>
      <c r="AS14" s="238"/>
      <c r="AT14" s="238"/>
      <c r="AU14" s="239"/>
      <c r="AV14" s="167"/>
    </row>
    <row r="15" spans="1:48" s="168" customFormat="1" x14ac:dyDescent="0.3">
      <c r="A15" s="164" t="s">
        <v>180</v>
      </c>
      <c r="B15" s="191">
        <v>0</v>
      </c>
      <c r="C15" s="192">
        <v>0</v>
      </c>
      <c r="D15" s="192">
        <v>0</v>
      </c>
      <c r="E15" s="192">
        <v>38</v>
      </c>
      <c r="F15" s="192">
        <v>2</v>
      </c>
      <c r="G15" s="165">
        <f t="shared" si="0"/>
        <v>40</v>
      </c>
      <c r="H15" s="195">
        <v>0</v>
      </c>
      <c r="I15" s="196">
        <v>0</v>
      </c>
      <c r="J15" s="196">
        <v>1</v>
      </c>
      <c r="K15" s="196">
        <v>9</v>
      </c>
      <c r="L15" s="196">
        <v>0</v>
      </c>
      <c r="M15" s="165">
        <f t="shared" si="1"/>
        <v>10</v>
      </c>
      <c r="N15" s="199">
        <v>1</v>
      </c>
      <c r="O15" s="200">
        <v>3</v>
      </c>
      <c r="P15" s="200">
        <v>0</v>
      </c>
      <c r="Q15" s="200">
        <v>6</v>
      </c>
      <c r="R15" s="200">
        <v>0</v>
      </c>
      <c r="S15" s="200">
        <v>6</v>
      </c>
      <c r="T15" s="165">
        <f t="shared" si="2"/>
        <v>10</v>
      </c>
      <c r="U15" s="154"/>
      <c r="V15" s="166" t="s">
        <v>180</v>
      </c>
      <c r="W15" s="223"/>
      <c r="X15" s="224"/>
      <c r="Y15" s="223"/>
      <c r="Z15" s="223"/>
      <c r="AA15" s="225">
        <v>1</v>
      </c>
      <c r="AB15" s="241"/>
      <c r="AC15" s="227"/>
      <c r="AD15" s="196"/>
      <c r="AE15" s="196">
        <v>1</v>
      </c>
      <c r="AF15" s="228"/>
      <c r="AG15" s="230"/>
      <c r="AH15" s="230"/>
      <c r="AI15" s="231"/>
      <c r="AJ15" s="231"/>
      <c r="AK15" s="232"/>
      <c r="AL15" s="233"/>
      <c r="AM15" s="234"/>
      <c r="AN15" s="200"/>
      <c r="AO15" s="200"/>
      <c r="AP15" s="235"/>
      <c r="AQ15" s="236"/>
      <c r="AR15" s="237"/>
      <c r="AS15" s="238"/>
      <c r="AT15" s="238"/>
      <c r="AU15" s="239"/>
      <c r="AV15" s="167"/>
    </row>
    <row r="16" spans="1:48" s="168" customFormat="1" x14ac:dyDescent="0.3">
      <c r="A16" s="164" t="s">
        <v>181</v>
      </c>
      <c r="B16" s="191">
        <v>0</v>
      </c>
      <c r="C16" s="192">
        <v>0</v>
      </c>
      <c r="D16" s="192">
        <v>4</v>
      </c>
      <c r="E16" s="192">
        <v>30</v>
      </c>
      <c r="F16" s="192">
        <v>6</v>
      </c>
      <c r="G16" s="165">
        <f t="shared" si="0"/>
        <v>40</v>
      </c>
      <c r="H16" s="195">
        <v>0</v>
      </c>
      <c r="I16" s="196">
        <v>0</v>
      </c>
      <c r="J16" s="196">
        <v>0</v>
      </c>
      <c r="K16" s="196">
        <v>10</v>
      </c>
      <c r="L16" s="196">
        <v>0</v>
      </c>
      <c r="M16" s="165">
        <f t="shared" si="1"/>
        <v>10</v>
      </c>
      <c r="N16" s="199">
        <v>0</v>
      </c>
      <c r="O16" s="200">
        <v>1</v>
      </c>
      <c r="P16" s="200">
        <v>0</v>
      </c>
      <c r="Q16" s="200">
        <v>9</v>
      </c>
      <c r="R16" s="200">
        <v>0</v>
      </c>
      <c r="S16" s="200">
        <v>9</v>
      </c>
      <c r="T16" s="165">
        <f t="shared" si="2"/>
        <v>10</v>
      </c>
      <c r="U16" s="154"/>
      <c r="V16" s="166" t="s">
        <v>181</v>
      </c>
      <c r="W16" s="223"/>
      <c r="X16" s="224"/>
      <c r="Y16" s="223"/>
      <c r="Z16" s="223"/>
      <c r="AA16" s="225">
        <v>1</v>
      </c>
      <c r="AB16" s="240"/>
      <c r="AC16" s="227"/>
      <c r="AD16" s="196"/>
      <c r="AE16" s="196"/>
      <c r="AF16" s="228">
        <v>1</v>
      </c>
      <c r="AG16" s="230"/>
      <c r="AH16" s="230"/>
      <c r="AI16" s="231"/>
      <c r="AJ16" s="231"/>
      <c r="AK16" s="232"/>
      <c r="AL16" s="233"/>
      <c r="AM16" s="234"/>
      <c r="AN16" s="200"/>
      <c r="AO16" s="200"/>
      <c r="AP16" s="235"/>
      <c r="AQ16" s="236"/>
      <c r="AR16" s="237"/>
      <c r="AS16" s="238"/>
      <c r="AT16" s="238"/>
      <c r="AU16" s="239"/>
      <c r="AV16" s="167"/>
    </row>
    <row r="17" spans="1:48" s="168" customFormat="1" x14ac:dyDescent="0.3">
      <c r="A17" s="164" t="s">
        <v>182</v>
      </c>
      <c r="B17" s="191">
        <v>0</v>
      </c>
      <c r="C17" s="192">
        <v>0</v>
      </c>
      <c r="D17" s="192">
        <v>3</v>
      </c>
      <c r="E17" s="192">
        <v>29</v>
      </c>
      <c r="F17" s="192">
        <v>8</v>
      </c>
      <c r="G17" s="165">
        <f t="shared" si="0"/>
        <v>40</v>
      </c>
      <c r="H17" s="195">
        <v>0</v>
      </c>
      <c r="I17" s="196">
        <v>0</v>
      </c>
      <c r="J17" s="196">
        <v>2</v>
      </c>
      <c r="K17" s="196">
        <v>8</v>
      </c>
      <c r="L17" s="196">
        <v>0</v>
      </c>
      <c r="M17" s="165">
        <f t="shared" si="1"/>
        <v>10</v>
      </c>
      <c r="N17" s="199">
        <v>0</v>
      </c>
      <c r="O17" s="200">
        <v>4</v>
      </c>
      <c r="P17" s="200">
        <v>0</v>
      </c>
      <c r="Q17" s="200">
        <v>6</v>
      </c>
      <c r="R17" s="200">
        <v>0</v>
      </c>
      <c r="S17" s="200">
        <v>6</v>
      </c>
      <c r="T17" s="165">
        <f t="shared" si="2"/>
        <v>10</v>
      </c>
      <c r="U17" s="154"/>
      <c r="V17" s="166" t="s">
        <v>182</v>
      </c>
      <c r="W17" s="223"/>
      <c r="X17" s="224"/>
      <c r="Y17" s="223">
        <v>1</v>
      </c>
      <c r="Z17" s="223"/>
      <c r="AA17" s="225"/>
      <c r="AB17" s="226"/>
      <c r="AC17" s="227"/>
      <c r="AD17" s="196">
        <v>1</v>
      </c>
      <c r="AE17" s="196"/>
      <c r="AF17" s="228"/>
      <c r="AG17" s="212"/>
      <c r="AH17" s="230"/>
      <c r="AI17" s="231"/>
      <c r="AJ17" s="231"/>
      <c r="AK17" s="232"/>
      <c r="AL17" s="233"/>
      <c r="AM17" s="234"/>
      <c r="AN17" s="200"/>
      <c r="AO17" s="200"/>
      <c r="AP17" s="235"/>
      <c r="AQ17" s="236"/>
      <c r="AR17" s="237"/>
      <c r="AS17" s="238"/>
      <c r="AT17" s="238"/>
      <c r="AU17" s="239"/>
      <c r="AV17" s="167"/>
    </row>
    <row r="18" spans="1:48" s="168" customFormat="1" x14ac:dyDescent="0.3">
      <c r="A18" s="164" t="s">
        <v>183</v>
      </c>
      <c r="B18" s="191">
        <v>8</v>
      </c>
      <c r="C18" s="192">
        <v>0</v>
      </c>
      <c r="D18" s="192">
        <v>1</v>
      </c>
      <c r="E18" s="192">
        <v>30</v>
      </c>
      <c r="F18" s="192">
        <v>1</v>
      </c>
      <c r="G18" s="165">
        <f t="shared" si="0"/>
        <v>40</v>
      </c>
      <c r="H18" s="195">
        <v>0</v>
      </c>
      <c r="I18" s="196">
        <v>0</v>
      </c>
      <c r="J18" s="196">
        <v>1</v>
      </c>
      <c r="K18" s="196">
        <v>9</v>
      </c>
      <c r="L18" s="196">
        <v>0</v>
      </c>
      <c r="M18" s="165">
        <f t="shared" si="1"/>
        <v>10</v>
      </c>
      <c r="N18" s="199">
        <v>0</v>
      </c>
      <c r="O18" s="200">
        <v>6</v>
      </c>
      <c r="P18" s="200">
        <v>0</v>
      </c>
      <c r="Q18" s="200">
        <v>4</v>
      </c>
      <c r="R18" s="200">
        <v>0</v>
      </c>
      <c r="S18" s="200">
        <v>6</v>
      </c>
      <c r="T18" s="165">
        <f t="shared" si="2"/>
        <v>10</v>
      </c>
      <c r="U18" s="154"/>
      <c r="V18" s="166" t="s">
        <v>183</v>
      </c>
      <c r="W18" s="223">
        <v>1</v>
      </c>
      <c r="X18" s="224"/>
      <c r="Y18" s="223"/>
      <c r="Z18" s="223"/>
      <c r="AA18" s="225"/>
      <c r="AB18" s="226"/>
      <c r="AC18" s="227"/>
      <c r="AD18" s="196">
        <v>1</v>
      </c>
      <c r="AE18" s="196"/>
      <c r="AF18" s="228"/>
      <c r="AG18" s="229"/>
      <c r="AH18" s="230"/>
      <c r="AI18" s="231"/>
      <c r="AJ18" s="231"/>
      <c r="AK18" s="232"/>
      <c r="AL18" s="233"/>
      <c r="AM18" s="234"/>
      <c r="AN18" s="200"/>
      <c r="AO18" s="200"/>
      <c r="AP18" s="235"/>
      <c r="AQ18" s="236"/>
      <c r="AR18" s="237"/>
      <c r="AS18" s="238"/>
      <c r="AT18" s="238"/>
      <c r="AU18" s="239"/>
      <c r="AV18" s="167"/>
    </row>
    <row r="19" spans="1:48" s="168" customFormat="1" x14ac:dyDescent="0.3">
      <c r="A19" s="164" t="s">
        <v>184</v>
      </c>
      <c r="B19" s="191"/>
      <c r="C19" s="192"/>
      <c r="D19" s="192"/>
      <c r="E19" s="192"/>
      <c r="F19" s="192"/>
      <c r="G19" s="165">
        <f t="shared" si="0"/>
        <v>0</v>
      </c>
      <c r="H19" s="195"/>
      <c r="I19" s="196"/>
      <c r="J19" s="196"/>
      <c r="K19" s="196"/>
      <c r="L19" s="196"/>
      <c r="M19" s="165">
        <f t="shared" si="1"/>
        <v>0</v>
      </c>
      <c r="N19" s="199"/>
      <c r="O19" s="200"/>
      <c r="P19" s="200"/>
      <c r="Q19" s="200"/>
      <c r="R19" s="200"/>
      <c r="S19" s="200"/>
      <c r="T19" s="165">
        <f t="shared" si="2"/>
        <v>0</v>
      </c>
      <c r="U19" s="154"/>
      <c r="V19" s="166" t="s">
        <v>184</v>
      </c>
      <c r="W19" s="223"/>
      <c r="X19" s="224"/>
      <c r="Y19" s="223"/>
      <c r="Z19" s="223"/>
      <c r="AA19" s="225"/>
      <c r="AB19" s="241"/>
      <c r="AC19" s="227"/>
      <c r="AD19" s="196"/>
      <c r="AE19" s="196"/>
      <c r="AF19" s="228"/>
      <c r="AG19" s="230"/>
      <c r="AH19" s="230"/>
      <c r="AI19" s="231"/>
      <c r="AJ19" s="231"/>
      <c r="AK19" s="232"/>
      <c r="AL19" s="233"/>
      <c r="AM19" s="234"/>
      <c r="AN19" s="200"/>
      <c r="AO19" s="200"/>
      <c r="AP19" s="235"/>
      <c r="AQ19" s="236"/>
      <c r="AR19" s="237"/>
      <c r="AS19" s="238"/>
      <c r="AT19" s="238"/>
      <c r="AU19" s="239"/>
      <c r="AV19" s="167"/>
    </row>
    <row r="20" spans="1:48" s="168" customFormat="1" x14ac:dyDescent="0.3">
      <c r="A20" s="164" t="s">
        <v>185</v>
      </c>
      <c r="B20" s="191"/>
      <c r="C20" s="192"/>
      <c r="D20" s="192"/>
      <c r="E20" s="192"/>
      <c r="F20" s="192"/>
      <c r="G20" s="165">
        <f t="shared" si="0"/>
        <v>0</v>
      </c>
      <c r="H20" s="195"/>
      <c r="I20" s="196"/>
      <c r="J20" s="196"/>
      <c r="K20" s="196"/>
      <c r="L20" s="196"/>
      <c r="M20" s="165">
        <f t="shared" si="1"/>
        <v>0</v>
      </c>
      <c r="N20" s="199"/>
      <c r="O20" s="200"/>
      <c r="P20" s="200"/>
      <c r="Q20" s="200"/>
      <c r="R20" s="200"/>
      <c r="S20" s="200"/>
      <c r="T20" s="165">
        <f t="shared" si="2"/>
        <v>0</v>
      </c>
      <c r="U20" s="154"/>
      <c r="V20" s="166" t="s">
        <v>185</v>
      </c>
      <c r="W20" s="223"/>
      <c r="X20" s="224"/>
      <c r="Y20" s="223"/>
      <c r="Z20" s="223"/>
      <c r="AA20" s="225"/>
      <c r="AB20" s="240"/>
      <c r="AC20" s="227"/>
      <c r="AD20" s="196"/>
      <c r="AE20" s="196"/>
      <c r="AF20" s="228"/>
      <c r="AG20" s="229"/>
      <c r="AH20" s="230"/>
      <c r="AI20" s="231"/>
      <c r="AJ20" s="231"/>
      <c r="AK20" s="232"/>
      <c r="AL20" s="233"/>
      <c r="AM20" s="234"/>
      <c r="AN20" s="200"/>
      <c r="AO20" s="200"/>
      <c r="AP20" s="235"/>
      <c r="AQ20" s="236"/>
      <c r="AR20" s="237"/>
      <c r="AS20" s="238"/>
      <c r="AT20" s="238"/>
      <c r="AU20" s="239"/>
      <c r="AV20" s="167"/>
    </row>
    <row r="21" spans="1:48" s="168" customFormat="1" x14ac:dyDescent="0.3">
      <c r="A21" s="164" t="s">
        <v>186</v>
      </c>
      <c r="B21" s="191"/>
      <c r="C21" s="192"/>
      <c r="D21" s="192"/>
      <c r="E21" s="192"/>
      <c r="F21" s="192"/>
      <c r="G21" s="165">
        <f t="shared" si="0"/>
        <v>0</v>
      </c>
      <c r="H21" s="195"/>
      <c r="I21" s="196"/>
      <c r="J21" s="196"/>
      <c r="K21" s="196"/>
      <c r="L21" s="196"/>
      <c r="M21" s="165">
        <f t="shared" si="1"/>
        <v>0</v>
      </c>
      <c r="N21" s="199"/>
      <c r="O21" s="200"/>
      <c r="P21" s="200"/>
      <c r="Q21" s="200"/>
      <c r="R21" s="200"/>
      <c r="S21" s="200"/>
      <c r="T21" s="165">
        <f t="shared" si="2"/>
        <v>0</v>
      </c>
      <c r="U21" s="154"/>
      <c r="V21" s="166" t="s">
        <v>186</v>
      </c>
      <c r="W21" s="223"/>
      <c r="X21" s="224"/>
      <c r="Y21" s="223"/>
      <c r="Z21" s="223"/>
      <c r="AA21" s="225"/>
      <c r="AB21" s="226"/>
      <c r="AC21" s="227"/>
      <c r="AD21" s="196"/>
      <c r="AE21" s="196"/>
      <c r="AF21" s="228"/>
      <c r="AG21" s="230"/>
      <c r="AH21" s="230"/>
      <c r="AI21" s="231"/>
      <c r="AJ21" s="231"/>
      <c r="AK21" s="232"/>
      <c r="AL21" s="233"/>
      <c r="AM21" s="234"/>
      <c r="AN21" s="200"/>
      <c r="AO21" s="200"/>
      <c r="AP21" s="235"/>
      <c r="AQ21" s="236"/>
      <c r="AR21" s="237"/>
      <c r="AS21" s="238"/>
      <c r="AT21" s="238"/>
      <c r="AU21" s="239"/>
      <c r="AV21" s="167"/>
    </row>
    <row r="22" spans="1:48" s="168" customFormat="1" x14ac:dyDescent="0.3">
      <c r="A22" s="164" t="s">
        <v>187</v>
      </c>
      <c r="B22" s="191"/>
      <c r="C22" s="192"/>
      <c r="D22" s="192"/>
      <c r="E22" s="192"/>
      <c r="F22" s="192"/>
      <c r="G22" s="165">
        <f t="shared" si="0"/>
        <v>0</v>
      </c>
      <c r="H22" s="195"/>
      <c r="I22" s="196"/>
      <c r="J22" s="196"/>
      <c r="K22" s="196"/>
      <c r="L22" s="196"/>
      <c r="M22" s="165">
        <f t="shared" si="1"/>
        <v>0</v>
      </c>
      <c r="N22" s="199"/>
      <c r="O22" s="200"/>
      <c r="P22" s="200"/>
      <c r="Q22" s="200"/>
      <c r="R22" s="200"/>
      <c r="S22" s="200"/>
      <c r="T22" s="165">
        <f t="shared" si="2"/>
        <v>0</v>
      </c>
      <c r="U22" s="154"/>
      <c r="V22" s="166" t="s">
        <v>187</v>
      </c>
      <c r="W22" s="223"/>
      <c r="X22" s="224"/>
      <c r="Y22" s="223"/>
      <c r="Z22" s="223"/>
      <c r="AA22" s="242"/>
      <c r="AB22" s="243"/>
      <c r="AC22" s="227"/>
      <c r="AD22" s="196"/>
      <c r="AE22" s="196"/>
      <c r="AF22" s="228"/>
      <c r="AG22" s="212"/>
      <c r="AH22" s="230"/>
      <c r="AI22" s="231"/>
      <c r="AJ22" s="231"/>
      <c r="AK22" s="232"/>
      <c r="AL22" s="233"/>
      <c r="AM22" s="234"/>
      <c r="AN22" s="200"/>
      <c r="AO22" s="200"/>
      <c r="AP22" s="235"/>
      <c r="AQ22" s="236"/>
      <c r="AR22" s="237"/>
      <c r="AS22" s="238"/>
      <c r="AT22" s="238"/>
      <c r="AU22" s="239"/>
      <c r="AV22" s="167"/>
    </row>
    <row r="23" spans="1:48" s="168" customFormat="1" x14ac:dyDescent="0.3">
      <c r="A23" s="164" t="s">
        <v>188</v>
      </c>
      <c r="B23" s="191"/>
      <c r="C23" s="192"/>
      <c r="D23" s="192"/>
      <c r="E23" s="192"/>
      <c r="F23" s="192"/>
      <c r="G23" s="165">
        <f t="shared" si="0"/>
        <v>0</v>
      </c>
      <c r="H23" s="195"/>
      <c r="I23" s="196"/>
      <c r="J23" s="196"/>
      <c r="K23" s="196"/>
      <c r="L23" s="196"/>
      <c r="M23" s="165">
        <f t="shared" si="1"/>
        <v>0</v>
      </c>
      <c r="N23" s="199"/>
      <c r="O23" s="200"/>
      <c r="P23" s="200"/>
      <c r="Q23" s="200"/>
      <c r="R23" s="200"/>
      <c r="S23" s="200"/>
      <c r="T23" s="165">
        <f t="shared" si="2"/>
        <v>0</v>
      </c>
      <c r="U23" s="154"/>
      <c r="V23" s="166" t="s">
        <v>188</v>
      </c>
      <c r="W23" s="223"/>
      <c r="X23" s="224"/>
      <c r="Y23" s="223"/>
      <c r="Z23" s="223"/>
      <c r="AA23" s="225"/>
      <c r="AB23" s="226"/>
      <c r="AC23" s="227"/>
      <c r="AD23" s="196"/>
      <c r="AE23" s="196"/>
      <c r="AF23" s="228"/>
      <c r="AG23" s="244"/>
      <c r="AH23" s="230"/>
      <c r="AI23" s="231"/>
      <c r="AJ23" s="231"/>
      <c r="AK23" s="232"/>
      <c r="AL23" s="233"/>
      <c r="AM23" s="234"/>
      <c r="AN23" s="200"/>
      <c r="AO23" s="200"/>
      <c r="AP23" s="235"/>
      <c r="AQ23" s="236"/>
      <c r="AR23" s="237"/>
      <c r="AS23" s="238"/>
      <c r="AT23" s="238"/>
      <c r="AU23" s="239"/>
      <c r="AV23" s="167"/>
    </row>
    <row r="24" spans="1:48" s="168" customFormat="1" x14ac:dyDescent="0.3">
      <c r="A24" s="164" t="s">
        <v>189</v>
      </c>
      <c r="B24" s="191"/>
      <c r="C24" s="192"/>
      <c r="D24" s="192"/>
      <c r="E24" s="192"/>
      <c r="F24" s="192"/>
      <c r="G24" s="165">
        <f t="shared" si="0"/>
        <v>0</v>
      </c>
      <c r="H24" s="195"/>
      <c r="I24" s="196"/>
      <c r="J24" s="196"/>
      <c r="K24" s="196"/>
      <c r="L24" s="196"/>
      <c r="M24" s="165">
        <f t="shared" si="1"/>
        <v>0</v>
      </c>
      <c r="N24" s="199"/>
      <c r="O24" s="200"/>
      <c r="P24" s="200"/>
      <c r="Q24" s="200"/>
      <c r="R24" s="200"/>
      <c r="S24" s="200"/>
      <c r="T24" s="165">
        <f t="shared" si="2"/>
        <v>0</v>
      </c>
      <c r="U24" s="154"/>
      <c r="V24" s="166" t="s">
        <v>189</v>
      </c>
      <c r="W24" s="223"/>
      <c r="X24" s="224"/>
      <c r="Y24" s="223"/>
      <c r="Z24" s="223"/>
      <c r="AA24" s="225"/>
      <c r="AB24" s="240"/>
      <c r="AC24" s="227"/>
      <c r="AD24" s="196"/>
      <c r="AE24" s="196"/>
      <c r="AF24" s="228"/>
      <c r="AG24" s="230"/>
      <c r="AH24" s="230"/>
      <c r="AI24" s="231"/>
      <c r="AJ24" s="231"/>
      <c r="AK24" s="232"/>
      <c r="AL24" s="233"/>
      <c r="AM24" s="234"/>
      <c r="AN24" s="200"/>
      <c r="AO24" s="200"/>
      <c r="AP24" s="235"/>
      <c r="AQ24" s="236"/>
      <c r="AR24" s="237"/>
      <c r="AS24" s="238"/>
      <c r="AT24" s="238"/>
      <c r="AU24" s="239"/>
      <c r="AV24" s="167"/>
    </row>
    <row r="25" spans="1:48" s="168" customFormat="1" x14ac:dyDescent="0.3">
      <c r="A25" s="164" t="s">
        <v>190</v>
      </c>
      <c r="B25" s="191"/>
      <c r="C25" s="192"/>
      <c r="D25" s="192"/>
      <c r="E25" s="192"/>
      <c r="F25" s="192"/>
      <c r="G25" s="165">
        <f t="shared" si="0"/>
        <v>0</v>
      </c>
      <c r="H25" s="195"/>
      <c r="I25" s="196"/>
      <c r="J25" s="196"/>
      <c r="K25" s="196"/>
      <c r="L25" s="196"/>
      <c r="M25" s="165">
        <f t="shared" si="1"/>
        <v>0</v>
      </c>
      <c r="N25" s="199"/>
      <c r="O25" s="200"/>
      <c r="P25" s="200"/>
      <c r="Q25" s="200"/>
      <c r="R25" s="200"/>
      <c r="S25" s="200"/>
      <c r="T25" s="165">
        <f t="shared" si="2"/>
        <v>0</v>
      </c>
      <c r="U25" s="154"/>
      <c r="V25" s="166" t="s">
        <v>190</v>
      </c>
      <c r="W25" s="223"/>
      <c r="X25" s="224"/>
      <c r="Y25" s="223"/>
      <c r="Z25" s="223"/>
      <c r="AA25" s="225"/>
      <c r="AB25" s="226"/>
      <c r="AC25" s="227"/>
      <c r="AD25" s="196"/>
      <c r="AE25" s="196"/>
      <c r="AF25" s="228"/>
      <c r="AG25" s="229"/>
      <c r="AH25" s="230"/>
      <c r="AI25" s="231"/>
      <c r="AJ25" s="231"/>
      <c r="AK25" s="232"/>
      <c r="AL25" s="233"/>
      <c r="AM25" s="234"/>
      <c r="AN25" s="200"/>
      <c r="AO25" s="200"/>
      <c r="AP25" s="235"/>
      <c r="AQ25" s="236"/>
      <c r="AR25" s="237"/>
      <c r="AS25" s="238"/>
      <c r="AT25" s="238"/>
      <c r="AU25" s="239"/>
      <c r="AV25" s="167"/>
    </row>
    <row r="26" spans="1:48" s="168" customFormat="1" x14ac:dyDescent="0.3">
      <c r="A26" s="164" t="s">
        <v>191</v>
      </c>
      <c r="B26" s="191"/>
      <c r="C26" s="192"/>
      <c r="D26" s="192"/>
      <c r="E26" s="192"/>
      <c r="F26" s="192"/>
      <c r="G26" s="165">
        <f t="shared" si="0"/>
        <v>0</v>
      </c>
      <c r="H26" s="195"/>
      <c r="I26" s="196"/>
      <c r="J26" s="196"/>
      <c r="K26" s="196"/>
      <c r="L26" s="196"/>
      <c r="M26" s="165">
        <f t="shared" si="1"/>
        <v>0</v>
      </c>
      <c r="N26" s="199"/>
      <c r="O26" s="200"/>
      <c r="P26" s="200"/>
      <c r="Q26" s="200"/>
      <c r="R26" s="201"/>
      <c r="S26" s="200"/>
      <c r="T26" s="165">
        <f t="shared" si="2"/>
        <v>0</v>
      </c>
      <c r="U26" s="154"/>
      <c r="V26" s="166" t="s">
        <v>191</v>
      </c>
      <c r="W26" s="223"/>
      <c r="X26" s="224"/>
      <c r="Y26" s="223"/>
      <c r="Z26" s="223"/>
      <c r="AA26" s="225"/>
      <c r="AB26" s="226"/>
      <c r="AC26" s="227"/>
      <c r="AD26" s="196"/>
      <c r="AE26" s="196"/>
      <c r="AF26" s="228"/>
      <c r="AG26" s="244"/>
      <c r="AH26" s="230"/>
      <c r="AI26" s="231"/>
      <c r="AJ26" s="231"/>
      <c r="AK26" s="232"/>
      <c r="AL26" s="233"/>
      <c r="AM26" s="234"/>
      <c r="AN26" s="200"/>
      <c r="AO26" s="200"/>
      <c r="AP26" s="235"/>
      <c r="AQ26" s="236"/>
      <c r="AR26" s="237"/>
      <c r="AS26" s="238"/>
      <c r="AT26" s="238"/>
      <c r="AU26" s="239"/>
      <c r="AV26" s="167"/>
    </row>
    <row r="27" spans="1:48" s="168" customFormat="1" x14ac:dyDescent="0.3">
      <c r="A27" s="164" t="s">
        <v>192</v>
      </c>
      <c r="B27" s="191"/>
      <c r="C27" s="192"/>
      <c r="D27" s="192"/>
      <c r="E27" s="192"/>
      <c r="F27" s="192"/>
      <c r="G27" s="165">
        <f t="shared" si="0"/>
        <v>0</v>
      </c>
      <c r="H27" s="195"/>
      <c r="I27" s="196"/>
      <c r="J27" s="196"/>
      <c r="K27" s="196"/>
      <c r="L27" s="196"/>
      <c r="M27" s="165">
        <f t="shared" si="1"/>
        <v>0</v>
      </c>
      <c r="N27" s="199"/>
      <c r="O27" s="200"/>
      <c r="P27" s="200"/>
      <c r="Q27" s="200"/>
      <c r="R27" s="200"/>
      <c r="S27" s="200"/>
      <c r="T27" s="165">
        <f t="shared" si="2"/>
        <v>0</v>
      </c>
      <c r="U27" s="154"/>
      <c r="V27" s="166" t="s">
        <v>192</v>
      </c>
      <c r="W27" s="223"/>
      <c r="X27" s="224"/>
      <c r="Y27" s="223"/>
      <c r="Z27" s="223"/>
      <c r="AA27" s="225"/>
      <c r="AB27" s="241"/>
      <c r="AC27" s="227"/>
      <c r="AD27" s="196"/>
      <c r="AE27" s="196"/>
      <c r="AF27" s="228"/>
      <c r="AG27" s="230"/>
      <c r="AH27" s="230"/>
      <c r="AI27" s="231"/>
      <c r="AJ27" s="231"/>
      <c r="AK27" s="232"/>
      <c r="AL27" s="233"/>
      <c r="AM27" s="234"/>
      <c r="AN27" s="200"/>
      <c r="AO27" s="200"/>
      <c r="AP27" s="235"/>
      <c r="AQ27" s="236"/>
      <c r="AR27" s="237"/>
      <c r="AS27" s="238"/>
      <c r="AT27" s="238"/>
      <c r="AU27" s="239"/>
      <c r="AV27" s="167"/>
    </row>
    <row r="28" spans="1:48" s="168" customFormat="1" x14ac:dyDescent="0.3">
      <c r="A28" s="164" t="s">
        <v>193</v>
      </c>
      <c r="B28" s="191"/>
      <c r="C28" s="192"/>
      <c r="D28" s="192"/>
      <c r="E28" s="192"/>
      <c r="F28" s="192"/>
      <c r="G28" s="165">
        <f t="shared" si="0"/>
        <v>0</v>
      </c>
      <c r="H28" s="195"/>
      <c r="I28" s="196"/>
      <c r="J28" s="196"/>
      <c r="K28" s="196"/>
      <c r="L28" s="196"/>
      <c r="M28" s="165">
        <f t="shared" si="1"/>
        <v>0</v>
      </c>
      <c r="N28" s="199"/>
      <c r="O28" s="200"/>
      <c r="P28" s="200"/>
      <c r="Q28" s="200"/>
      <c r="R28" s="200"/>
      <c r="S28" s="200"/>
      <c r="T28" s="165">
        <f t="shared" si="2"/>
        <v>0</v>
      </c>
      <c r="U28" s="154"/>
      <c r="V28" s="166" t="s">
        <v>193</v>
      </c>
      <c r="W28" s="223"/>
      <c r="X28" s="224"/>
      <c r="Y28" s="223"/>
      <c r="Z28" s="223"/>
      <c r="AA28" s="225"/>
      <c r="AB28" s="240"/>
      <c r="AC28" s="227"/>
      <c r="AD28" s="196"/>
      <c r="AE28" s="196"/>
      <c r="AF28" s="228"/>
      <c r="AG28" s="229"/>
      <c r="AH28" s="230"/>
      <c r="AI28" s="231"/>
      <c r="AJ28" s="231"/>
      <c r="AK28" s="232"/>
      <c r="AL28" s="233"/>
      <c r="AM28" s="234"/>
      <c r="AN28" s="200"/>
      <c r="AO28" s="200"/>
      <c r="AP28" s="235"/>
      <c r="AQ28" s="236"/>
      <c r="AR28" s="237"/>
      <c r="AS28" s="238"/>
      <c r="AT28" s="238"/>
      <c r="AU28" s="239"/>
      <c r="AV28" s="167"/>
    </row>
    <row r="29" spans="1:48" s="168" customFormat="1" x14ac:dyDescent="0.3">
      <c r="A29" s="164" t="s">
        <v>194</v>
      </c>
      <c r="B29" s="191"/>
      <c r="C29" s="192"/>
      <c r="D29" s="192"/>
      <c r="E29" s="192"/>
      <c r="F29" s="192"/>
      <c r="G29" s="165">
        <f t="shared" si="0"/>
        <v>0</v>
      </c>
      <c r="H29" s="195"/>
      <c r="I29" s="196"/>
      <c r="J29" s="196"/>
      <c r="K29" s="196"/>
      <c r="L29" s="196"/>
      <c r="M29" s="165">
        <f t="shared" si="1"/>
        <v>0</v>
      </c>
      <c r="N29" s="199"/>
      <c r="O29" s="200"/>
      <c r="P29" s="200"/>
      <c r="Q29" s="200"/>
      <c r="R29" s="200"/>
      <c r="S29" s="200"/>
      <c r="T29" s="165">
        <f t="shared" si="2"/>
        <v>0</v>
      </c>
      <c r="U29" s="154"/>
      <c r="V29" s="166" t="s">
        <v>194</v>
      </c>
      <c r="W29" s="223"/>
      <c r="X29" s="224"/>
      <c r="Y29" s="223"/>
      <c r="Z29" s="223"/>
      <c r="AA29" s="225"/>
      <c r="AB29" s="226"/>
      <c r="AC29" s="227"/>
      <c r="AD29" s="196"/>
      <c r="AE29" s="196"/>
      <c r="AF29" s="228"/>
      <c r="AG29" s="230"/>
      <c r="AH29" s="230"/>
      <c r="AI29" s="231"/>
      <c r="AJ29" s="231"/>
      <c r="AK29" s="232"/>
      <c r="AL29" s="233"/>
      <c r="AM29" s="234"/>
      <c r="AN29" s="200"/>
      <c r="AO29" s="200"/>
      <c r="AP29" s="235"/>
      <c r="AQ29" s="236"/>
      <c r="AR29" s="237"/>
      <c r="AS29" s="238"/>
      <c r="AT29" s="238"/>
      <c r="AU29" s="239"/>
      <c r="AV29" s="167"/>
    </row>
    <row r="30" spans="1:48" s="168" customFormat="1" x14ac:dyDescent="0.3">
      <c r="A30" s="164" t="s">
        <v>195</v>
      </c>
      <c r="B30" s="191"/>
      <c r="C30" s="192"/>
      <c r="D30" s="192"/>
      <c r="E30" s="192"/>
      <c r="F30" s="192"/>
      <c r="G30" s="165">
        <f t="shared" si="0"/>
        <v>0</v>
      </c>
      <c r="H30" s="195"/>
      <c r="I30" s="196"/>
      <c r="J30" s="196"/>
      <c r="K30" s="196"/>
      <c r="L30" s="196"/>
      <c r="M30" s="165">
        <f t="shared" si="1"/>
        <v>0</v>
      </c>
      <c r="N30" s="199"/>
      <c r="O30" s="200"/>
      <c r="P30" s="200"/>
      <c r="Q30" s="200"/>
      <c r="R30" s="200"/>
      <c r="S30" s="200"/>
      <c r="T30" s="165">
        <f t="shared" si="2"/>
        <v>0</v>
      </c>
      <c r="U30" s="154"/>
      <c r="V30" s="166" t="s">
        <v>195</v>
      </c>
      <c r="W30" s="223"/>
      <c r="X30" s="224"/>
      <c r="Y30" s="223"/>
      <c r="Z30" s="223"/>
      <c r="AA30" s="225"/>
      <c r="AB30" s="241"/>
      <c r="AC30" s="227"/>
      <c r="AD30" s="196"/>
      <c r="AE30" s="196"/>
      <c r="AF30" s="228"/>
      <c r="AG30" s="229"/>
      <c r="AH30" s="230"/>
      <c r="AI30" s="231"/>
      <c r="AJ30" s="231"/>
      <c r="AK30" s="232"/>
      <c r="AL30" s="233"/>
      <c r="AM30" s="234"/>
      <c r="AN30" s="200"/>
      <c r="AO30" s="200"/>
      <c r="AP30" s="235"/>
      <c r="AQ30" s="236"/>
      <c r="AR30" s="237"/>
      <c r="AS30" s="238"/>
      <c r="AT30" s="238"/>
      <c r="AU30" s="239"/>
      <c r="AV30" s="167"/>
    </row>
    <row r="31" spans="1:48" s="168" customFormat="1" x14ac:dyDescent="0.3">
      <c r="A31" s="164" t="s">
        <v>196</v>
      </c>
      <c r="B31" s="191"/>
      <c r="C31" s="192"/>
      <c r="D31" s="192"/>
      <c r="E31" s="192"/>
      <c r="F31" s="192"/>
      <c r="G31" s="165">
        <f t="shared" si="0"/>
        <v>0</v>
      </c>
      <c r="H31" s="195"/>
      <c r="I31" s="196"/>
      <c r="J31" s="196"/>
      <c r="K31" s="196"/>
      <c r="L31" s="196"/>
      <c r="M31" s="165">
        <f t="shared" si="1"/>
        <v>0</v>
      </c>
      <c r="N31" s="199"/>
      <c r="O31" s="200"/>
      <c r="P31" s="200"/>
      <c r="Q31" s="200"/>
      <c r="R31" s="200"/>
      <c r="S31" s="200"/>
      <c r="T31" s="165">
        <f t="shared" si="2"/>
        <v>0</v>
      </c>
      <c r="U31" s="154"/>
      <c r="V31" s="166" t="s">
        <v>196</v>
      </c>
      <c r="W31" s="223"/>
      <c r="X31" s="224"/>
      <c r="Y31" s="223"/>
      <c r="Z31" s="223"/>
      <c r="AA31" s="225"/>
      <c r="AB31" s="241"/>
      <c r="AC31" s="227"/>
      <c r="AD31" s="196"/>
      <c r="AE31" s="196"/>
      <c r="AF31" s="228"/>
      <c r="AG31" s="244"/>
      <c r="AH31" s="230"/>
      <c r="AI31" s="231"/>
      <c r="AJ31" s="231"/>
      <c r="AK31" s="232"/>
      <c r="AL31" s="233"/>
      <c r="AM31" s="234"/>
      <c r="AN31" s="200"/>
      <c r="AO31" s="200"/>
      <c r="AP31" s="235"/>
      <c r="AQ31" s="236"/>
      <c r="AR31" s="237"/>
      <c r="AS31" s="238"/>
      <c r="AT31" s="238"/>
      <c r="AU31" s="239"/>
      <c r="AV31" s="167"/>
    </row>
    <row r="32" spans="1:48" s="168" customFormat="1" x14ac:dyDescent="0.3">
      <c r="A32" s="164" t="s">
        <v>197</v>
      </c>
      <c r="B32" s="191"/>
      <c r="C32" s="192"/>
      <c r="D32" s="192"/>
      <c r="E32" s="192"/>
      <c r="F32" s="192"/>
      <c r="G32" s="165">
        <f t="shared" si="0"/>
        <v>0</v>
      </c>
      <c r="H32" s="195"/>
      <c r="I32" s="196"/>
      <c r="J32" s="196"/>
      <c r="K32" s="196"/>
      <c r="L32" s="196"/>
      <c r="M32" s="165">
        <f t="shared" si="1"/>
        <v>0</v>
      </c>
      <c r="N32" s="199"/>
      <c r="O32" s="200"/>
      <c r="P32" s="200"/>
      <c r="Q32" s="200"/>
      <c r="R32" s="200"/>
      <c r="S32" s="200"/>
      <c r="T32" s="165">
        <f t="shared" si="2"/>
        <v>0</v>
      </c>
      <c r="U32" s="154"/>
      <c r="V32" s="166" t="s">
        <v>197</v>
      </c>
      <c r="W32" s="223"/>
      <c r="X32" s="224"/>
      <c r="Y32" s="223"/>
      <c r="Z32" s="223"/>
      <c r="AA32" s="225"/>
      <c r="AB32" s="241"/>
      <c r="AC32" s="227"/>
      <c r="AD32" s="196"/>
      <c r="AE32" s="196"/>
      <c r="AF32" s="228"/>
      <c r="AG32" s="244"/>
      <c r="AH32" s="230"/>
      <c r="AI32" s="231"/>
      <c r="AJ32" s="231"/>
      <c r="AK32" s="232"/>
      <c r="AL32" s="233"/>
      <c r="AM32" s="234"/>
      <c r="AN32" s="200"/>
      <c r="AO32" s="200"/>
      <c r="AP32" s="235"/>
      <c r="AQ32" s="236"/>
      <c r="AR32" s="237"/>
      <c r="AS32" s="238"/>
      <c r="AT32" s="238"/>
      <c r="AU32" s="239"/>
      <c r="AV32" s="167"/>
    </row>
    <row r="33" spans="1:48" s="168" customFormat="1" x14ac:dyDescent="0.3">
      <c r="A33" s="164" t="s">
        <v>198</v>
      </c>
      <c r="B33" s="191"/>
      <c r="C33" s="192"/>
      <c r="D33" s="192"/>
      <c r="E33" s="192"/>
      <c r="F33" s="192"/>
      <c r="G33" s="165">
        <f t="shared" si="0"/>
        <v>0</v>
      </c>
      <c r="H33" s="195"/>
      <c r="I33" s="196"/>
      <c r="J33" s="196"/>
      <c r="K33" s="196"/>
      <c r="L33" s="196"/>
      <c r="M33" s="165">
        <f t="shared" si="1"/>
        <v>0</v>
      </c>
      <c r="N33" s="199"/>
      <c r="O33" s="200"/>
      <c r="P33" s="200"/>
      <c r="Q33" s="200"/>
      <c r="R33" s="200"/>
      <c r="S33" s="200"/>
      <c r="T33" s="165">
        <f t="shared" si="2"/>
        <v>0</v>
      </c>
      <c r="U33" s="154"/>
      <c r="V33" s="166" t="s">
        <v>198</v>
      </c>
      <c r="W33" s="223"/>
      <c r="X33" s="224"/>
      <c r="Y33" s="223"/>
      <c r="Z33" s="223"/>
      <c r="AA33" s="225"/>
      <c r="AB33" s="240"/>
      <c r="AC33" s="227"/>
      <c r="AD33" s="196"/>
      <c r="AE33" s="196"/>
      <c r="AF33" s="228"/>
      <c r="AG33" s="230"/>
      <c r="AH33" s="230"/>
      <c r="AI33" s="231"/>
      <c r="AJ33" s="231"/>
      <c r="AK33" s="232"/>
      <c r="AL33" s="233"/>
      <c r="AM33" s="234"/>
      <c r="AN33" s="200"/>
      <c r="AO33" s="200"/>
      <c r="AP33" s="235"/>
      <c r="AQ33" s="236"/>
      <c r="AR33" s="237"/>
      <c r="AS33" s="238"/>
      <c r="AT33" s="238"/>
      <c r="AU33" s="239"/>
      <c r="AV33" s="167"/>
    </row>
    <row r="34" spans="1:48" s="168" customFormat="1" x14ac:dyDescent="0.3">
      <c r="A34" s="164" t="s">
        <v>199</v>
      </c>
      <c r="B34" s="191"/>
      <c r="C34" s="192"/>
      <c r="D34" s="192"/>
      <c r="E34" s="192"/>
      <c r="F34" s="192"/>
      <c r="G34" s="165">
        <f t="shared" si="0"/>
        <v>0</v>
      </c>
      <c r="H34" s="195"/>
      <c r="I34" s="196"/>
      <c r="J34" s="196"/>
      <c r="K34" s="196"/>
      <c r="L34" s="196"/>
      <c r="M34" s="165">
        <f t="shared" si="1"/>
        <v>0</v>
      </c>
      <c r="N34" s="199"/>
      <c r="O34" s="200"/>
      <c r="P34" s="200"/>
      <c r="Q34" s="200"/>
      <c r="R34" s="200"/>
      <c r="S34" s="200"/>
      <c r="T34" s="165">
        <f t="shared" si="2"/>
        <v>0</v>
      </c>
      <c r="U34" s="154"/>
      <c r="V34" s="166" t="s">
        <v>199</v>
      </c>
      <c r="W34" s="223"/>
      <c r="X34" s="224"/>
      <c r="Y34" s="223"/>
      <c r="Z34" s="223"/>
      <c r="AA34" s="225"/>
      <c r="AB34" s="226"/>
      <c r="AC34" s="227"/>
      <c r="AD34" s="196"/>
      <c r="AE34" s="196"/>
      <c r="AF34" s="228"/>
      <c r="AG34" s="230"/>
      <c r="AH34" s="230"/>
      <c r="AI34" s="231"/>
      <c r="AJ34" s="231"/>
      <c r="AK34" s="232"/>
      <c r="AL34" s="233"/>
      <c r="AM34" s="234"/>
      <c r="AN34" s="200"/>
      <c r="AO34" s="200"/>
      <c r="AP34" s="235"/>
      <c r="AQ34" s="236"/>
      <c r="AR34" s="237"/>
      <c r="AS34" s="238"/>
      <c r="AT34" s="238"/>
      <c r="AU34" s="239"/>
      <c r="AV34" s="167"/>
    </row>
    <row r="35" spans="1:48" s="168" customFormat="1" x14ac:dyDescent="0.3">
      <c r="A35" s="164" t="s">
        <v>200</v>
      </c>
      <c r="B35" s="191"/>
      <c r="C35" s="192"/>
      <c r="D35" s="192"/>
      <c r="E35" s="192"/>
      <c r="F35" s="192"/>
      <c r="G35" s="165">
        <f t="shared" si="0"/>
        <v>0</v>
      </c>
      <c r="H35" s="195"/>
      <c r="I35" s="196"/>
      <c r="J35" s="196"/>
      <c r="K35" s="196"/>
      <c r="L35" s="196"/>
      <c r="M35" s="165">
        <f t="shared" si="1"/>
        <v>0</v>
      </c>
      <c r="N35" s="199"/>
      <c r="O35" s="200"/>
      <c r="P35" s="200"/>
      <c r="Q35" s="200"/>
      <c r="R35" s="200"/>
      <c r="S35" s="200"/>
      <c r="T35" s="165">
        <f t="shared" si="2"/>
        <v>0</v>
      </c>
      <c r="U35" s="154"/>
      <c r="V35" s="166" t="s">
        <v>200</v>
      </c>
      <c r="W35" s="223"/>
      <c r="X35" s="224"/>
      <c r="Y35" s="223"/>
      <c r="Z35" s="223"/>
      <c r="AA35" s="225"/>
      <c r="AB35" s="226"/>
      <c r="AC35" s="227"/>
      <c r="AD35" s="196"/>
      <c r="AE35" s="196"/>
      <c r="AF35" s="228"/>
      <c r="AG35" s="245"/>
      <c r="AH35" s="230"/>
      <c r="AI35" s="231"/>
      <c r="AJ35" s="231"/>
      <c r="AK35" s="232"/>
      <c r="AL35" s="233"/>
      <c r="AM35" s="234"/>
      <c r="AN35" s="200"/>
      <c r="AO35" s="200"/>
      <c r="AP35" s="235"/>
      <c r="AQ35" s="236"/>
      <c r="AR35" s="237"/>
      <c r="AS35" s="238"/>
      <c r="AT35" s="238"/>
      <c r="AU35" s="239"/>
      <c r="AV35" s="167"/>
    </row>
    <row r="36" spans="1:48" s="168" customFormat="1" x14ac:dyDescent="0.3">
      <c r="A36" s="164" t="s">
        <v>201</v>
      </c>
      <c r="B36" s="191"/>
      <c r="C36" s="192"/>
      <c r="D36" s="192"/>
      <c r="E36" s="192"/>
      <c r="F36" s="192"/>
      <c r="G36" s="165">
        <f t="shared" si="0"/>
        <v>0</v>
      </c>
      <c r="H36" s="195"/>
      <c r="I36" s="196"/>
      <c r="J36" s="196"/>
      <c r="K36" s="196"/>
      <c r="L36" s="196"/>
      <c r="M36" s="165">
        <f t="shared" si="1"/>
        <v>0</v>
      </c>
      <c r="N36" s="199"/>
      <c r="O36" s="200"/>
      <c r="P36" s="200"/>
      <c r="Q36" s="200"/>
      <c r="R36" s="200"/>
      <c r="S36" s="200"/>
      <c r="T36" s="165">
        <f t="shared" si="2"/>
        <v>0</v>
      </c>
      <c r="U36" s="154"/>
      <c r="V36" s="166" t="s">
        <v>201</v>
      </c>
      <c r="W36" s="223"/>
      <c r="X36" s="224"/>
      <c r="Y36" s="223"/>
      <c r="Z36" s="223"/>
      <c r="AA36" s="225"/>
      <c r="AB36" s="241"/>
      <c r="AC36" s="227"/>
      <c r="AD36" s="196"/>
      <c r="AE36" s="196"/>
      <c r="AF36" s="228"/>
      <c r="AG36" s="245"/>
      <c r="AH36" s="230"/>
      <c r="AI36" s="231"/>
      <c r="AJ36" s="231"/>
      <c r="AK36" s="232"/>
      <c r="AL36" s="233"/>
      <c r="AM36" s="234"/>
      <c r="AN36" s="200"/>
      <c r="AO36" s="200"/>
      <c r="AP36" s="235"/>
      <c r="AQ36" s="236"/>
      <c r="AR36" s="237"/>
      <c r="AS36" s="238"/>
      <c r="AT36" s="238"/>
      <c r="AU36" s="239"/>
      <c r="AV36" s="167"/>
    </row>
    <row r="37" spans="1:48" s="168" customFormat="1" x14ac:dyDescent="0.3">
      <c r="A37" s="164" t="s">
        <v>202</v>
      </c>
      <c r="B37" s="191"/>
      <c r="C37" s="192"/>
      <c r="D37" s="192"/>
      <c r="E37" s="192"/>
      <c r="F37" s="192"/>
      <c r="G37" s="165">
        <f t="shared" si="0"/>
        <v>0</v>
      </c>
      <c r="H37" s="195"/>
      <c r="I37" s="196"/>
      <c r="J37" s="196"/>
      <c r="K37" s="196"/>
      <c r="L37" s="196"/>
      <c r="M37" s="165">
        <f t="shared" si="1"/>
        <v>0</v>
      </c>
      <c r="N37" s="199"/>
      <c r="O37" s="200"/>
      <c r="P37" s="200"/>
      <c r="Q37" s="200"/>
      <c r="R37" s="200"/>
      <c r="S37" s="200"/>
      <c r="T37" s="165">
        <f t="shared" si="2"/>
        <v>0</v>
      </c>
      <c r="U37" s="154"/>
      <c r="V37" s="166" t="s">
        <v>202</v>
      </c>
      <c r="W37" s="223"/>
      <c r="X37" s="224"/>
      <c r="Y37" s="223"/>
      <c r="Z37" s="223"/>
      <c r="AA37" s="225"/>
      <c r="AB37" s="240"/>
      <c r="AC37" s="227"/>
      <c r="AD37" s="196"/>
      <c r="AE37" s="196"/>
      <c r="AF37" s="228"/>
      <c r="AG37" s="245"/>
      <c r="AH37" s="230"/>
      <c r="AI37" s="231"/>
      <c r="AJ37" s="231"/>
      <c r="AK37" s="232"/>
      <c r="AL37" s="233"/>
      <c r="AM37" s="234"/>
      <c r="AN37" s="200"/>
      <c r="AO37" s="200"/>
      <c r="AP37" s="235"/>
      <c r="AQ37" s="236"/>
      <c r="AR37" s="237"/>
      <c r="AS37" s="238"/>
      <c r="AT37" s="238"/>
      <c r="AU37" s="239"/>
      <c r="AV37" s="167"/>
    </row>
    <row r="38" spans="1:48" s="168" customFormat="1" x14ac:dyDescent="0.3">
      <c r="A38" s="164" t="s">
        <v>203</v>
      </c>
      <c r="B38" s="191"/>
      <c r="C38" s="192"/>
      <c r="D38" s="192"/>
      <c r="E38" s="192"/>
      <c r="F38" s="192"/>
      <c r="G38" s="165">
        <f t="shared" si="0"/>
        <v>0</v>
      </c>
      <c r="H38" s="195"/>
      <c r="I38" s="196"/>
      <c r="J38" s="196"/>
      <c r="K38" s="196"/>
      <c r="L38" s="196"/>
      <c r="M38" s="165">
        <f t="shared" si="1"/>
        <v>0</v>
      </c>
      <c r="N38" s="199"/>
      <c r="O38" s="200"/>
      <c r="P38" s="200"/>
      <c r="Q38" s="200"/>
      <c r="R38" s="200"/>
      <c r="S38" s="200"/>
      <c r="T38" s="165">
        <f t="shared" si="2"/>
        <v>0</v>
      </c>
      <c r="U38" s="154"/>
      <c r="V38" s="166" t="s">
        <v>203</v>
      </c>
      <c r="W38" s="223"/>
      <c r="X38" s="224"/>
      <c r="Y38" s="223"/>
      <c r="Z38" s="223"/>
      <c r="AA38" s="225"/>
      <c r="AB38" s="226"/>
      <c r="AC38" s="227"/>
      <c r="AD38" s="196"/>
      <c r="AE38" s="196"/>
      <c r="AF38" s="228"/>
      <c r="AG38" s="246"/>
      <c r="AH38" s="230"/>
      <c r="AI38" s="231"/>
      <c r="AJ38" s="231"/>
      <c r="AK38" s="232"/>
      <c r="AL38" s="233"/>
      <c r="AM38" s="234"/>
      <c r="AN38" s="200"/>
      <c r="AO38" s="200"/>
      <c r="AP38" s="235"/>
      <c r="AQ38" s="236"/>
      <c r="AR38" s="237"/>
      <c r="AS38" s="238"/>
      <c r="AT38" s="238"/>
      <c r="AU38" s="239"/>
      <c r="AV38" s="167"/>
    </row>
    <row r="39" spans="1:48" s="168" customFormat="1" x14ac:dyDescent="0.3">
      <c r="A39" s="164" t="s">
        <v>204</v>
      </c>
      <c r="B39" s="191"/>
      <c r="C39" s="192"/>
      <c r="D39" s="192"/>
      <c r="E39" s="192"/>
      <c r="F39" s="192"/>
      <c r="G39" s="165">
        <f t="shared" si="0"/>
        <v>0</v>
      </c>
      <c r="H39" s="195"/>
      <c r="I39" s="196"/>
      <c r="J39" s="196"/>
      <c r="K39" s="196"/>
      <c r="L39" s="196"/>
      <c r="M39" s="165">
        <f t="shared" si="1"/>
        <v>0</v>
      </c>
      <c r="N39" s="199"/>
      <c r="O39" s="200"/>
      <c r="P39" s="200"/>
      <c r="Q39" s="200"/>
      <c r="R39" s="200"/>
      <c r="S39" s="200"/>
      <c r="T39" s="165">
        <f t="shared" si="2"/>
        <v>0</v>
      </c>
      <c r="U39" s="154"/>
      <c r="V39" s="166" t="s">
        <v>204</v>
      </c>
      <c r="W39" s="223"/>
      <c r="X39" s="224"/>
      <c r="Y39" s="223"/>
      <c r="Z39" s="223"/>
      <c r="AA39" s="225"/>
      <c r="AB39" s="226"/>
      <c r="AC39" s="227"/>
      <c r="AD39" s="196"/>
      <c r="AE39" s="196"/>
      <c r="AF39" s="228"/>
      <c r="AG39" s="245"/>
      <c r="AH39" s="230"/>
      <c r="AI39" s="231"/>
      <c r="AJ39" s="231"/>
      <c r="AK39" s="232"/>
      <c r="AL39" s="233"/>
      <c r="AM39" s="234"/>
      <c r="AN39" s="200"/>
      <c r="AO39" s="200"/>
      <c r="AP39" s="235"/>
      <c r="AQ39" s="236"/>
      <c r="AR39" s="237"/>
      <c r="AS39" s="238"/>
      <c r="AT39" s="238"/>
      <c r="AU39" s="239"/>
      <c r="AV39" s="167"/>
    </row>
    <row r="40" spans="1:48" s="168" customFormat="1" x14ac:dyDescent="0.3">
      <c r="A40" s="164" t="s">
        <v>205</v>
      </c>
      <c r="B40" s="191"/>
      <c r="C40" s="192"/>
      <c r="D40" s="192"/>
      <c r="E40" s="192"/>
      <c r="F40" s="192"/>
      <c r="G40" s="165">
        <f t="shared" si="0"/>
        <v>0</v>
      </c>
      <c r="H40" s="195"/>
      <c r="I40" s="196"/>
      <c r="J40" s="196"/>
      <c r="K40" s="196"/>
      <c r="L40" s="196"/>
      <c r="M40" s="165">
        <f t="shared" si="1"/>
        <v>0</v>
      </c>
      <c r="N40" s="199"/>
      <c r="O40" s="200"/>
      <c r="P40" s="200"/>
      <c r="Q40" s="200"/>
      <c r="R40" s="200"/>
      <c r="S40" s="200"/>
      <c r="T40" s="165">
        <f t="shared" si="2"/>
        <v>0</v>
      </c>
      <c r="U40" s="154"/>
      <c r="V40" s="166" t="s">
        <v>205</v>
      </c>
      <c r="W40" s="223"/>
      <c r="X40" s="224"/>
      <c r="Y40" s="223"/>
      <c r="Z40" s="223"/>
      <c r="AA40" s="225"/>
      <c r="AB40" s="226"/>
      <c r="AC40" s="227"/>
      <c r="AD40" s="196"/>
      <c r="AE40" s="196"/>
      <c r="AF40" s="228"/>
      <c r="AG40" s="246"/>
      <c r="AH40" s="230"/>
      <c r="AI40" s="231"/>
      <c r="AJ40" s="231"/>
      <c r="AK40" s="232"/>
      <c r="AL40" s="233"/>
      <c r="AM40" s="234"/>
      <c r="AN40" s="200"/>
      <c r="AO40" s="200"/>
      <c r="AP40" s="235"/>
      <c r="AQ40" s="236"/>
      <c r="AR40" s="237"/>
      <c r="AS40" s="238"/>
      <c r="AT40" s="238"/>
      <c r="AU40" s="239"/>
      <c r="AV40" s="167"/>
    </row>
    <row r="41" spans="1:48" s="168" customFormat="1" x14ac:dyDescent="0.3">
      <c r="A41" s="164" t="s">
        <v>206</v>
      </c>
      <c r="B41" s="191"/>
      <c r="C41" s="192"/>
      <c r="D41" s="192"/>
      <c r="E41" s="192"/>
      <c r="F41" s="192"/>
      <c r="G41" s="165">
        <f t="shared" si="0"/>
        <v>0</v>
      </c>
      <c r="H41" s="195"/>
      <c r="I41" s="196"/>
      <c r="J41" s="196"/>
      <c r="K41" s="196"/>
      <c r="L41" s="196"/>
      <c r="M41" s="165">
        <f t="shared" si="1"/>
        <v>0</v>
      </c>
      <c r="N41" s="199"/>
      <c r="O41" s="200"/>
      <c r="P41" s="200"/>
      <c r="Q41" s="200"/>
      <c r="R41" s="200"/>
      <c r="S41" s="200"/>
      <c r="T41" s="165">
        <f t="shared" si="2"/>
        <v>0</v>
      </c>
      <c r="U41" s="154"/>
      <c r="V41" s="166" t="s">
        <v>206</v>
      </c>
      <c r="W41" s="223"/>
      <c r="X41" s="224"/>
      <c r="Y41" s="223"/>
      <c r="Z41" s="223"/>
      <c r="AA41" s="225"/>
      <c r="AB41" s="241"/>
      <c r="AC41" s="227"/>
      <c r="AD41" s="196"/>
      <c r="AE41" s="196"/>
      <c r="AF41" s="228"/>
      <c r="AG41" s="245"/>
      <c r="AH41" s="230"/>
      <c r="AI41" s="231"/>
      <c r="AJ41" s="231"/>
      <c r="AK41" s="232"/>
      <c r="AL41" s="233"/>
      <c r="AM41" s="234"/>
      <c r="AN41" s="200"/>
      <c r="AO41" s="200"/>
      <c r="AP41" s="235"/>
      <c r="AQ41" s="236"/>
      <c r="AR41" s="237"/>
      <c r="AS41" s="238"/>
      <c r="AT41" s="238"/>
      <c r="AU41" s="239"/>
      <c r="AV41" s="167"/>
    </row>
    <row r="42" spans="1:48" s="168" customFormat="1" x14ac:dyDescent="0.3">
      <c r="A42" s="164" t="s">
        <v>207</v>
      </c>
      <c r="B42" s="191"/>
      <c r="C42" s="192"/>
      <c r="D42" s="192"/>
      <c r="E42" s="192"/>
      <c r="F42" s="192"/>
      <c r="G42" s="165">
        <f t="shared" si="0"/>
        <v>0</v>
      </c>
      <c r="H42" s="195"/>
      <c r="I42" s="196"/>
      <c r="J42" s="196"/>
      <c r="K42" s="196"/>
      <c r="L42" s="196"/>
      <c r="M42" s="165">
        <f t="shared" si="1"/>
        <v>0</v>
      </c>
      <c r="N42" s="199"/>
      <c r="O42" s="200"/>
      <c r="P42" s="200"/>
      <c r="Q42" s="200"/>
      <c r="R42" s="200"/>
      <c r="S42" s="200"/>
      <c r="T42" s="165">
        <f t="shared" si="2"/>
        <v>0</v>
      </c>
      <c r="U42" s="154"/>
      <c r="V42" s="166" t="s">
        <v>207</v>
      </c>
      <c r="W42" s="223"/>
      <c r="X42" s="224"/>
      <c r="Y42" s="223"/>
      <c r="Z42" s="223"/>
      <c r="AA42" s="225"/>
      <c r="AB42" s="240"/>
      <c r="AC42" s="227"/>
      <c r="AD42" s="196"/>
      <c r="AE42" s="196"/>
      <c r="AF42" s="228"/>
      <c r="AG42" s="246"/>
      <c r="AH42" s="230"/>
      <c r="AI42" s="231"/>
      <c r="AJ42" s="231"/>
      <c r="AK42" s="232"/>
      <c r="AL42" s="233"/>
      <c r="AM42" s="234"/>
      <c r="AN42" s="200"/>
      <c r="AO42" s="200"/>
      <c r="AP42" s="235"/>
      <c r="AQ42" s="236"/>
      <c r="AR42" s="237"/>
      <c r="AS42" s="238"/>
      <c r="AT42" s="238"/>
      <c r="AU42" s="239"/>
      <c r="AV42" s="167"/>
    </row>
    <row r="43" spans="1:48" s="168" customFormat="1" x14ac:dyDescent="0.3">
      <c r="A43" s="164" t="s">
        <v>208</v>
      </c>
      <c r="B43" s="191"/>
      <c r="C43" s="192"/>
      <c r="D43" s="192"/>
      <c r="E43" s="192"/>
      <c r="F43" s="192"/>
      <c r="G43" s="165">
        <f t="shared" si="0"/>
        <v>0</v>
      </c>
      <c r="H43" s="195"/>
      <c r="I43" s="196"/>
      <c r="J43" s="196"/>
      <c r="K43" s="196"/>
      <c r="L43" s="196"/>
      <c r="M43" s="165">
        <f t="shared" si="1"/>
        <v>0</v>
      </c>
      <c r="N43" s="199"/>
      <c r="O43" s="200"/>
      <c r="P43" s="200"/>
      <c r="Q43" s="200"/>
      <c r="R43" s="200"/>
      <c r="S43" s="200"/>
      <c r="T43" s="165">
        <f t="shared" si="2"/>
        <v>0</v>
      </c>
      <c r="U43" s="154"/>
      <c r="V43" s="166" t="s">
        <v>208</v>
      </c>
      <c r="W43" s="223"/>
      <c r="X43" s="224"/>
      <c r="Y43" s="223"/>
      <c r="Z43" s="223"/>
      <c r="AA43" s="225"/>
      <c r="AB43" s="226"/>
      <c r="AC43" s="227"/>
      <c r="AD43" s="196"/>
      <c r="AE43" s="196"/>
      <c r="AF43" s="228"/>
      <c r="AG43" s="245"/>
      <c r="AH43" s="230"/>
      <c r="AI43" s="231"/>
      <c r="AJ43" s="231"/>
      <c r="AK43" s="232"/>
      <c r="AL43" s="233"/>
      <c r="AM43" s="234"/>
      <c r="AN43" s="200"/>
      <c r="AO43" s="200"/>
      <c r="AP43" s="235"/>
      <c r="AQ43" s="236"/>
      <c r="AR43" s="237"/>
      <c r="AS43" s="238"/>
      <c r="AT43" s="238"/>
      <c r="AU43" s="239"/>
      <c r="AV43" s="167"/>
    </row>
    <row r="44" spans="1:48" s="168" customFormat="1" x14ac:dyDescent="0.3">
      <c r="A44" s="164" t="s">
        <v>209</v>
      </c>
      <c r="B44" s="191"/>
      <c r="C44" s="192"/>
      <c r="D44" s="192"/>
      <c r="E44" s="192"/>
      <c r="F44" s="192"/>
      <c r="G44" s="165">
        <f t="shared" si="0"/>
        <v>0</v>
      </c>
      <c r="H44" s="195"/>
      <c r="I44" s="196"/>
      <c r="J44" s="196"/>
      <c r="K44" s="196"/>
      <c r="L44" s="196"/>
      <c r="M44" s="165">
        <f t="shared" si="1"/>
        <v>0</v>
      </c>
      <c r="N44" s="199"/>
      <c r="O44" s="200"/>
      <c r="P44" s="200"/>
      <c r="Q44" s="200"/>
      <c r="R44" s="200"/>
      <c r="S44" s="200"/>
      <c r="T44" s="165">
        <f t="shared" si="2"/>
        <v>0</v>
      </c>
      <c r="U44" s="154"/>
      <c r="V44" s="166" t="s">
        <v>209</v>
      </c>
      <c r="W44" s="223"/>
      <c r="X44" s="224"/>
      <c r="Y44" s="223"/>
      <c r="Z44" s="223"/>
      <c r="AA44" s="225"/>
      <c r="AB44" s="226"/>
      <c r="AC44" s="227"/>
      <c r="AD44" s="196"/>
      <c r="AE44" s="196"/>
      <c r="AF44" s="228"/>
      <c r="AG44" s="245"/>
      <c r="AH44" s="230"/>
      <c r="AI44" s="231"/>
      <c r="AJ44" s="231"/>
      <c r="AK44" s="232"/>
      <c r="AL44" s="233"/>
      <c r="AM44" s="234"/>
      <c r="AN44" s="200"/>
      <c r="AO44" s="200"/>
      <c r="AP44" s="235"/>
      <c r="AQ44" s="236"/>
      <c r="AR44" s="237"/>
      <c r="AS44" s="238"/>
      <c r="AT44" s="238"/>
      <c r="AU44" s="239"/>
      <c r="AV44" s="167"/>
    </row>
    <row r="45" spans="1:48" s="168" customFormat="1" x14ac:dyDescent="0.3">
      <c r="A45" s="164" t="s">
        <v>210</v>
      </c>
      <c r="B45" s="191"/>
      <c r="C45" s="192"/>
      <c r="D45" s="192"/>
      <c r="E45" s="192"/>
      <c r="F45" s="192"/>
      <c r="G45" s="165">
        <f t="shared" si="0"/>
        <v>0</v>
      </c>
      <c r="H45" s="195"/>
      <c r="I45" s="196"/>
      <c r="J45" s="196"/>
      <c r="K45" s="196"/>
      <c r="L45" s="196"/>
      <c r="M45" s="165">
        <f t="shared" si="1"/>
        <v>0</v>
      </c>
      <c r="N45" s="199"/>
      <c r="O45" s="200"/>
      <c r="P45" s="200"/>
      <c r="Q45" s="200"/>
      <c r="R45" s="200"/>
      <c r="S45" s="200"/>
      <c r="T45" s="165">
        <f t="shared" si="2"/>
        <v>0</v>
      </c>
      <c r="U45" s="154"/>
      <c r="V45" s="166" t="s">
        <v>210</v>
      </c>
      <c r="W45" s="223"/>
      <c r="X45" s="224"/>
      <c r="Y45" s="223"/>
      <c r="Z45" s="223"/>
      <c r="AA45" s="225"/>
      <c r="AB45" s="241"/>
      <c r="AC45" s="227"/>
      <c r="AD45" s="196"/>
      <c r="AE45" s="196"/>
      <c r="AF45" s="228"/>
      <c r="AG45" s="246"/>
      <c r="AH45" s="230"/>
      <c r="AI45" s="231"/>
      <c r="AJ45" s="231"/>
      <c r="AK45" s="232"/>
      <c r="AL45" s="233"/>
      <c r="AM45" s="234"/>
      <c r="AN45" s="200"/>
      <c r="AO45" s="200"/>
      <c r="AP45" s="235"/>
      <c r="AQ45" s="236"/>
      <c r="AR45" s="237"/>
      <c r="AS45" s="238"/>
      <c r="AT45" s="238"/>
      <c r="AU45" s="239"/>
      <c r="AV45" s="167"/>
    </row>
    <row r="46" spans="1:48" s="168" customFormat="1" x14ac:dyDescent="0.3">
      <c r="A46" s="164" t="s">
        <v>211</v>
      </c>
      <c r="B46" s="191"/>
      <c r="C46" s="192"/>
      <c r="D46" s="192"/>
      <c r="E46" s="192"/>
      <c r="F46" s="192"/>
      <c r="G46" s="165">
        <f t="shared" si="0"/>
        <v>0</v>
      </c>
      <c r="H46" s="195"/>
      <c r="I46" s="196"/>
      <c r="J46" s="196"/>
      <c r="K46" s="196"/>
      <c r="L46" s="196"/>
      <c r="M46" s="165">
        <f t="shared" si="1"/>
        <v>0</v>
      </c>
      <c r="N46" s="199"/>
      <c r="O46" s="200"/>
      <c r="P46" s="200"/>
      <c r="Q46" s="200"/>
      <c r="R46" s="200"/>
      <c r="S46" s="200"/>
      <c r="T46" s="165">
        <f t="shared" si="2"/>
        <v>0</v>
      </c>
      <c r="U46" s="154"/>
      <c r="V46" s="166" t="s">
        <v>211</v>
      </c>
      <c r="W46" s="223"/>
      <c r="X46" s="224"/>
      <c r="Y46" s="223"/>
      <c r="Z46" s="223"/>
      <c r="AA46" s="225"/>
      <c r="AB46" s="241"/>
      <c r="AC46" s="227"/>
      <c r="AD46" s="196"/>
      <c r="AE46" s="196"/>
      <c r="AF46" s="228"/>
      <c r="AG46" s="245"/>
      <c r="AH46" s="230"/>
      <c r="AI46" s="231"/>
      <c r="AJ46" s="231"/>
      <c r="AK46" s="232"/>
      <c r="AL46" s="233"/>
      <c r="AM46" s="234"/>
      <c r="AN46" s="200"/>
      <c r="AO46" s="200"/>
      <c r="AP46" s="235"/>
      <c r="AQ46" s="236"/>
      <c r="AR46" s="237"/>
      <c r="AS46" s="238"/>
      <c r="AT46" s="238"/>
      <c r="AU46" s="239"/>
      <c r="AV46" s="167"/>
    </row>
    <row r="47" spans="1:48" s="168" customFormat="1" ht="15" thickBot="1" x14ac:dyDescent="0.35">
      <c r="A47" s="169" t="s">
        <v>212</v>
      </c>
      <c r="B47" s="193"/>
      <c r="C47" s="194"/>
      <c r="D47" s="194"/>
      <c r="E47" s="194"/>
      <c r="F47" s="194"/>
      <c r="G47" s="170">
        <f t="shared" si="0"/>
        <v>0</v>
      </c>
      <c r="H47" s="197"/>
      <c r="I47" s="198"/>
      <c r="J47" s="198"/>
      <c r="K47" s="198"/>
      <c r="L47" s="198"/>
      <c r="M47" s="170">
        <f t="shared" si="1"/>
        <v>0</v>
      </c>
      <c r="N47" s="202"/>
      <c r="O47" s="203"/>
      <c r="P47" s="203"/>
      <c r="Q47" s="203"/>
      <c r="R47" s="203"/>
      <c r="S47" s="203"/>
      <c r="T47" s="170">
        <f t="shared" si="2"/>
        <v>0</v>
      </c>
      <c r="U47" s="154"/>
      <c r="V47" s="171" t="s">
        <v>212</v>
      </c>
      <c r="W47" s="247"/>
      <c r="X47" s="248"/>
      <c r="Y47" s="247"/>
      <c r="Z47" s="247"/>
      <c r="AA47" s="249"/>
      <c r="AB47" s="250"/>
      <c r="AC47" s="251"/>
      <c r="AD47" s="252"/>
      <c r="AE47" s="252"/>
      <c r="AF47" s="253"/>
      <c r="AG47" s="254"/>
      <c r="AH47" s="255"/>
      <c r="AI47" s="256"/>
      <c r="AJ47" s="256"/>
      <c r="AK47" s="257"/>
      <c r="AL47" s="258"/>
      <c r="AM47" s="259"/>
      <c r="AN47" s="203"/>
      <c r="AO47" s="203"/>
      <c r="AP47" s="260"/>
      <c r="AQ47" s="261"/>
      <c r="AR47" s="262"/>
      <c r="AS47" s="263"/>
      <c r="AT47" s="263"/>
      <c r="AU47" s="264"/>
      <c r="AV47" s="167"/>
    </row>
    <row r="48" spans="1:48" ht="15" thickBot="1" x14ac:dyDescent="0.35">
      <c r="A48" s="172" t="s">
        <v>32</v>
      </c>
      <c r="B48" s="173"/>
      <c r="C48" s="174"/>
      <c r="D48" s="174"/>
      <c r="E48" s="174">
        <f>SUM(E8:E47)</f>
        <v>297</v>
      </c>
      <c r="F48" s="174">
        <f>SUM(F8:F47)</f>
        <v>67</v>
      </c>
      <c r="G48" s="175"/>
      <c r="H48" s="173"/>
      <c r="I48" s="174"/>
      <c r="J48" s="174"/>
      <c r="K48" s="174">
        <f>SUM(K8:K47)</f>
        <v>75</v>
      </c>
      <c r="L48" s="174">
        <f>SUM(L8:L47)</f>
        <v>9</v>
      </c>
      <c r="M48" s="175"/>
      <c r="N48" s="173"/>
      <c r="O48" s="174"/>
      <c r="P48" s="174"/>
      <c r="Q48" s="174"/>
      <c r="R48" s="174">
        <f>SUM(R8:R47)</f>
        <v>5</v>
      </c>
      <c r="S48" s="174">
        <f>SUM(S8:S47)</f>
        <v>50</v>
      </c>
      <c r="T48" s="175"/>
      <c r="U48" s="176"/>
      <c r="V48" s="177" t="s">
        <v>32</v>
      </c>
      <c r="W48" s="178">
        <f t="shared" ref="W48:AU48" si="3">SUM(W8:W47)</f>
        <v>1</v>
      </c>
      <c r="X48" s="178">
        <f t="shared" si="3"/>
        <v>1</v>
      </c>
      <c r="Y48" s="179">
        <f t="shared" si="3"/>
        <v>2</v>
      </c>
      <c r="Z48" s="179">
        <f t="shared" si="3"/>
        <v>2</v>
      </c>
      <c r="AA48" s="180">
        <f t="shared" si="3"/>
        <v>5</v>
      </c>
      <c r="AB48" s="181">
        <f t="shared" si="3"/>
        <v>0</v>
      </c>
      <c r="AC48" s="181">
        <f t="shared" si="3"/>
        <v>1</v>
      </c>
      <c r="AD48" s="180">
        <f t="shared" si="3"/>
        <v>2</v>
      </c>
      <c r="AE48" s="180">
        <f t="shared" si="3"/>
        <v>4</v>
      </c>
      <c r="AF48" s="180">
        <f t="shared" si="3"/>
        <v>3</v>
      </c>
      <c r="AG48" s="182">
        <f t="shared" si="3"/>
        <v>0</v>
      </c>
      <c r="AH48" s="182">
        <f t="shared" si="3"/>
        <v>0</v>
      </c>
      <c r="AI48" s="183">
        <f t="shared" si="3"/>
        <v>0</v>
      </c>
      <c r="AJ48" s="183">
        <f t="shared" si="3"/>
        <v>0</v>
      </c>
      <c r="AK48" s="183">
        <f t="shared" si="3"/>
        <v>0</v>
      </c>
      <c r="AL48" s="182">
        <f t="shared" si="3"/>
        <v>0</v>
      </c>
      <c r="AM48" s="182">
        <f t="shared" si="3"/>
        <v>0</v>
      </c>
      <c r="AN48" s="183">
        <f t="shared" si="3"/>
        <v>0</v>
      </c>
      <c r="AO48" s="183">
        <f t="shared" si="3"/>
        <v>0</v>
      </c>
      <c r="AP48" s="181">
        <f t="shared" si="3"/>
        <v>0</v>
      </c>
      <c r="AQ48" s="181">
        <f t="shared" si="3"/>
        <v>0</v>
      </c>
      <c r="AR48" s="181">
        <f t="shared" si="3"/>
        <v>0</v>
      </c>
      <c r="AS48" s="180">
        <f t="shared" si="3"/>
        <v>0</v>
      </c>
      <c r="AT48" s="180">
        <f t="shared" si="3"/>
        <v>0</v>
      </c>
      <c r="AU48" s="180">
        <f t="shared" si="3"/>
        <v>0</v>
      </c>
    </row>
    <row r="51" spans="1:29" x14ac:dyDescent="0.3">
      <c r="A51" s="267" t="s">
        <v>213</v>
      </c>
      <c r="B51" s="267"/>
      <c r="C51" s="267"/>
      <c r="D51" s="267"/>
      <c r="E51" s="184">
        <f>E48+F48</f>
        <v>364</v>
      </c>
    </row>
    <row r="52" spans="1:29" x14ac:dyDescent="0.3">
      <c r="A52" s="286" t="s">
        <v>214</v>
      </c>
      <c r="B52" s="286"/>
      <c r="C52" s="286"/>
      <c r="D52" s="286"/>
      <c r="E52" s="184">
        <f>K48+L48</f>
        <v>84</v>
      </c>
    </row>
    <row r="53" spans="1:29" x14ac:dyDescent="0.3">
      <c r="A53" s="185" t="s">
        <v>215</v>
      </c>
      <c r="B53" s="185"/>
      <c r="C53" s="185"/>
      <c r="D53" s="185"/>
      <c r="E53" s="184">
        <f>R48</f>
        <v>5</v>
      </c>
      <c r="X53"/>
      <c r="Y53"/>
      <c r="Z53"/>
      <c r="AA53"/>
      <c r="AB53"/>
      <c r="AC53"/>
    </row>
    <row r="54" spans="1:29" x14ac:dyDescent="0.3">
      <c r="A54" s="185" t="s">
        <v>216</v>
      </c>
      <c r="B54" s="185"/>
      <c r="C54" s="185"/>
      <c r="D54" s="185"/>
      <c r="E54" s="184">
        <f>S48</f>
        <v>50</v>
      </c>
      <c r="X54"/>
      <c r="Y54"/>
      <c r="Z54"/>
      <c r="AA54"/>
      <c r="AB54"/>
      <c r="AC54"/>
    </row>
  </sheetData>
  <sheetProtection algorithmName="SHA-512" hashValue="rfM+mKJ2XPRSms+iraVQ5DyPNH4AbxHgLpvD9P4QYEQGZBfA+WL5xJ26/Y43SFwB4Tcy0IUfrpfRfsDY0gSIBw==" saltValue="+28HKWytJn+8PVOtGEgJ8A==" spinCount="100000" sheet="1" objects="1" scenarios="1" selectLockedCells="1"/>
  <mergeCells count="14">
    <mergeCell ref="A52:D52"/>
    <mergeCell ref="A6:A7"/>
    <mergeCell ref="B6:G6"/>
    <mergeCell ref="H6:M6"/>
    <mergeCell ref="N6:T6"/>
    <mergeCell ref="V6:V7"/>
    <mergeCell ref="A51:D51"/>
    <mergeCell ref="X2:AC2"/>
    <mergeCell ref="W4:AU4"/>
    <mergeCell ref="W5:AA5"/>
    <mergeCell ref="AB5:AF5"/>
    <mergeCell ref="AG5:AK5"/>
    <mergeCell ref="AL5:AP5"/>
    <mergeCell ref="AQ5:AU5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68"/>
  <sheetViews>
    <sheetView zoomScaleNormal="100" workbookViewId="0">
      <selection activeCell="B22" sqref="B22"/>
    </sheetView>
  </sheetViews>
  <sheetFormatPr defaultColWidth="8.88671875" defaultRowHeight="14.4" x14ac:dyDescent="0.3"/>
  <cols>
    <col min="1" max="1" width="36.109375" style="1" customWidth="1"/>
    <col min="2" max="2" width="23.33203125" style="1" customWidth="1"/>
    <col min="3" max="3" width="15.77734375" style="1" customWidth="1"/>
    <col min="4" max="4" width="13.33203125" style="2" customWidth="1"/>
    <col min="5" max="5" width="8.77734375" style="2" customWidth="1"/>
    <col min="6" max="6" width="8.109375" style="1" bestFit="1" customWidth="1"/>
    <col min="7" max="7" width="6.33203125" style="1" customWidth="1"/>
    <col min="8" max="8" width="10.44140625" style="1" customWidth="1"/>
    <col min="9" max="9" width="7.33203125" style="1" customWidth="1"/>
    <col min="10" max="10" width="6.77734375" style="1" customWidth="1"/>
    <col min="11" max="11" width="6.33203125" style="1" customWidth="1"/>
    <col min="12" max="12" width="6.5546875" style="1" customWidth="1"/>
    <col min="13" max="13" width="6.44140625" style="1" customWidth="1"/>
    <col min="14" max="14" width="6.6640625" style="1" customWidth="1"/>
    <col min="15" max="15" width="7.21875" style="1" customWidth="1"/>
    <col min="16" max="16" width="11.109375" style="1" customWidth="1"/>
    <col min="17" max="17" width="7.21875" style="1" customWidth="1"/>
    <col min="18" max="18" width="6.88671875" style="1" customWidth="1"/>
    <col min="19" max="20" width="7.109375" style="1" customWidth="1"/>
    <col min="21" max="21" width="7.6640625" style="1" customWidth="1"/>
    <col min="22" max="22" width="7.109375" style="1" customWidth="1"/>
    <col min="23" max="16384" width="8.88671875" style="1"/>
  </cols>
  <sheetData>
    <row r="1" spans="1:19" ht="18" thickBot="1" x14ac:dyDescent="0.4">
      <c r="A1" s="23" t="s">
        <v>123</v>
      </c>
      <c r="B1" s="23"/>
      <c r="C1" s="19"/>
      <c r="D1" s="19"/>
      <c r="E1" s="19"/>
      <c r="F1" s="24"/>
      <c r="G1" s="24"/>
      <c r="H1" s="24"/>
    </row>
    <row r="2" spans="1:19" s="12" customFormat="1" ht="15" thickTop="1" x14ac:dyDescent="0.3">
      <c r="A2" s="11" t="s">
        <v>115</v>
      </c>
      <c r="D2" s="13"/>
      <c r="E2" s="13"/>
    </row>
    <row r="3" spans="1:19" s="12" customFormat="1" x14ac:dyDescent="0.3">
      <c r="A3" s="11" t="s">
        <v>121</v>
      </c>
      <c r="D3" s="13"/>
      <c r="E3" s="13"/>
    </row>
    <row r="4" spans="1:19" s="9" customFormat="1" x14ac:dyDescent="0.3">
      <c r="A4" s="15"/>
      <c r="D4" s="16"/>
      <c r="E4" s="16"/>
    </row>
    <row r="5" spans="1:19" ht="19.2" customHeight="1" x14ac:dyDescent="0.3">
      <c r="A5" s="25" t="s">
        <v>22</v>
      </c>
      <c r="B5" s="25" t="s">
        <v>70</v>
      </c>
      <c r="C5" s="26" t="s">
        <v>15</v>
      </c>
      <c r="D5" s="26" t="s">
        <v>24</v>
      </c>
      <c r="F5" s="116" t="s">
        <v>0</v>
      </c>
      <c r="G5" s="117"/>
      <c r="H5" s="117"/>
      <c r="I5" s="117"/>
      <c r="J5" s="117" t="s">
        <v>72</v>
      </c>
      <c r="K5" s="6"/>
      <c r="L5" s="117"/>
      <c r="M5" s="118"/>
      <c r="N5" s="117" t="s">
        <v>25</v>
      </c>
      <c r="O5" s="7"/>
    </row>
    <row r="6" spans="1:19" x14ac:dyDescent="0.3">
      <c r="A6" s="27" t="s">
        <v>71</v>
      </c>
      <c r="B6" s="28" t="s">
        <v>16</v>
      </c>
      <c r="C6" s="111">
        <v>23</v>
      </c>
      <c r="D6" s="29"/>
      <c r="O6" s="30"/>
      <c r="P6" s="30"/>
      <c r="Q6" s="30"/>
      <c r="R6" s="30"/>
      <c r="S6" s="30"/>
    </row>
    <row r="7" spans="1:19" x14ac:dyDescent="0.3">
      <c r="A7" s="31" t="s">
        <v>76</v>
      </c>
      <c r="B7" s="32" t="s">
        <v>17</v>
      </c>
      <c r="C7" s="112">
        <v>270</v>
      </c>
      <c r="D7" s="33">
        <f>C7/C6</f>
        <v>11.739130434782609</v>
      </c>
    </row>
    <row r="8" spans="1:19" x14ac:dyDescent="0.3">
      <c r="A8" s="34" t="s">
        <v>77</v>
      </c>
      <c r="B8" s="32" t="s">
        <v>18</v>
      </c>
      <c r="C8" s="112">
        <v>125</v>
      </c>
      <c r="D8" s="33">
        <f>C8/C6</f>
        <v>5.4347826086956523</v>
      </c>
      <c r="E8" s="35"/>
    </row>
    <row r="9" spans="1:19" x14ac:dyDescent="0.3">
      <c r="A9" s="34" t="s">
        <v>122</v>
      </c>
      <c r="B9" s="32" t="s">
        <v>21</v>
      </c>
      <c r="C9" s="112">
        <v>90</v>
      </c>
      <c r="D9" s="33">
        <f>C9/C6</f>
        <v>3.9130434782608696</v>
      </c>
      <c r="E9" s="35"/>
    </row>
    <row r="10" spans="1:19" x14ac:dyDescent="0.3">
      <c r="A10" s="34" t="s">
        <v>75</v>
      </c>
      <c r="B10" s="32" t="s">
        <v>20</v>
      </c>
      <c r="C10" s="112">
        <v>98</v>
      </c>
      <c r="D10" s="33">
        <f>C10/C6</f>
        <v>4.2608695652173916</v>
      </c>
    </row>
    <row r="11" spans="1:19" x14ac:dyDescent="0.3">
      <c r="A11" s="34" t="s">
        <v>23</v>
      </c>
      <c r="B11" s="32" t="s">
        <v>19</v>
      </c>
      <c r="C11" s="113">
        <v>170</v>
      </c>
      <c r="D11" s="33">
        <f>C11/C6</f>
        <v>7.3913043478260869</v>
      </c>
    </row>
    <row r="12" spans="1:19" x14ac:dyDescent="0.3">
      <c r="A12" s="36"/>
      <c r="B12" s="37"/>
      <c r="C12" s="38"/>
      <c r="D12" s="39"/>
      <c r="E12" s="39"/>
    </row>
    <row r="13" spans="1:19" x14ac:dyDescent="0.3">
      <c r="A13" s="36"/>
      <c r="B13" s="37"/>
      <c r="C13" s="38"/>
      <c r="D13" s="39"/>
      <c r="E13" s="39"/>
      <c r="F13" s="2"/>
    </row>
    <row r="14" spans="1:19" ht="31.2" customHeight="1" x14ac:dyDescent="0.3">
      <c r="A14" s="40" t="s">
        <v>109</v>
      </c>
      <c r="B14" s="40" t="s">
        <v>116</v>
      </c>
      <c r="C14" s="40" t="s">
        <v>117</v>
      </c>
      <c r="D14" s="40" t="s">
        <v>118</v>
      </c>
      <c r="E14" s="41"/>
      <c r="F14" s="2"/>
    </row>
    <row r="15" spans="1:19" x14ac:dyDescent="0.3">
      <c r="A15" s="42" t="s">
        <v>45</v>
      </c>
      <c r="B15" s="114">
        <v>5.5555555555555556E-4</v>
      </c>
      <c r="C15" s="114">
        <v>1.1574074074074075E-4</v>
      </c>
      <c r="D15" s="114">
        <v>6.9444444444444447E-4</v>
      </c>
      <c r="E15" s="39"/>
      <c r="F15" s="2"/>
    </row>
    <row r="16" spans="1:19" x14ac:dyDescent="0.3">
      <c r="A16" s="42" t="s">
        <v>46</v>
      </c>
      <c r="B16" s="114">
        <v>1.0995370370370371E-3</v>
      </c>
      <c r="C16" s="114">
        <v>2.5462962962962961E-4</v>
      </c>
      <c r="D16" s="114">
        <v>8.3333333333333339E-4</v>
      </c>
      <c r="E16" s="39"/>
      <c r="F16" s="2"/>
    </row>
    <row r="17" spans="1:21" x14ac:dyDescent="0.3">
      <c r="A17" s="42" t="s">
        <v>47</v>
      </c>
      <c r="B17" s="114">
        <v>6.5972222222222224E-4</v>
      </c>
      <c r="C17" s="114">
        <v>3.7037037037037035E-4</v>
      </c>
      <c r="D17" s="114">
        <v>5.5555555555555556E-4</v>
      </c>
      <c r="E17" s="39"/>
      <c r="F17" s="2"/>
    </row>
    <row r="18" spans="1:21" x14ac:dyDescent="0.3">
      <c r="A18" s="42" t="s">
        <v>48</v>
      </c>
      <c r="B18" s="114">
        <v>5.5555555555555556E-4</v>
      </c>
      <c r="C18" s="114">
        <v>5.2083333333333333E-4</v>
      </c>
      <c r="D18" s="114">
        <v>3.7037037037037035E-4</v>
      </c>
      <c r="F18" s="2"/>
      <c r="P18" s="110"/>
    </row>
    <row r="19" spans="1:21" x14ac:dyDescent="0.3">
      <c r="A19" s="42" t="s">
        <v>49</v>
      </c>
      <c r="B19" s="115">
        <v>1.5162037037037036E-3</v>
      </c>
      <c r="C19" s="115">
        <v>8.6805555555555551E-4</v>
      </c>
      <c r="D19" s="114">
        <v>1.4467592592592592E-3</v>
      </c>
      <c r="E19" s="1"/>
      <c r="F19" s="2"/>
    </row>
    <row r="20" spans="1:21" x14ac:dyDescent="0.3">
      <c r="A20" s="42" t="s">
        <v>50</v>
      </c>
      <c r="B20" s="114">
        <v>6.5972222222222224E-4</v>
      </c>
      <c r="C20" s="114">
        <v>2.3148148148148149E-4</v>
      </c>
      <c r="D20" s="114">
        <v>3.8194444444444446E-4</v>
      </c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3">
      <c r="A21" s="42" t="s">
        <v>51</v>
      </c>
      <c r="B21" s="114">
        <v>5.5555555555555556E-4</v>
      </c>
      <c r="C21" s="114">
        <v>6.5972222222222224E-4</v>
      </c>
      <c r="D21" s="114">
        <v>5.7870370370370367E-4</v>
      </c>
      <c r="F21" s="116" t="s">
        <v>74</v>
      </c>
      <c r="G21" s="117"/>
      <c r="H21" s="117" t="s">
        <v>72</v>
      </c>
      <c r="I21" s="117"/>
      <c r="J21" s="117"/>
      <c r="K21" s="117" t="s">
        <v>25</v>
      </c>
      <c r="L21" s="117"/>
      <c r="M21" s="119"/>
    </row>
    <row r="22" spans="1:21" x14ac:dyDescent="0.3">
      <c r="A22" s="42" t="s">
        <v>52</v>
      </c>
      <c r="B22" s="114">
        <v>6.7129629629629625E-4</v>
      </c>
      <c r="C22" s="114">
        <v>3.3564814814814812E-4</v>
      </c>
      <c r="D22" s="114">
        <v>6.3657407407407413E-4</v>
      </c>
      <c r="F22" s="2"/>
    </row>
    <row r="23" spans="1:21" x14ac:dyDescent="0.3">
      <c r="A23" s="42" t="s">
        <v>53</v>
      </c>
      <c r="B23" s="114">
        <v>6.3657407407407413E-4</v>
      </c>
      <c r="C23" s="114">
        <v>4.2824074074074075E-4</v>
      </c>
      <c r="D23" s="114">
        <v>5.7870370370370367E-4</v>
      </c>
      <c r="F23" s="2"/>
    </row>
    <row r="24" spans="1:21" x14ac:dyDescent="0.3">
      <c r="A24" s="42" t="s">
        <v>54</v>
      </c>
      <c r="B24" s="114">
        <v>4.6296296296296298E-4</v>
      </c>
      <c r="C24" s="114">
        <v>5.5555555555555556E-4</v>
      </c>
      <c r="D24" s="114">
        <v>3.1250000000000001E-4</v>
      </c>
      <c r="F24" s="43"/>
    </row>
    <row r="25" spans="1:21" x14ac:dyDescent="0.3">
      <c r="A25" s="42" t="s">
        <v>55</v>
      </c>
      <c r="B25" s="114">
        <v>8.3333333333333339E-4</v>
      </c>
      <c r="C25" s="114">
        <v>5.7870370370370367E-4</v>
      </c>
      <c r="D25" s="114">
        <v>6.9444444444444447E-4</v>
      </c>
    </row>
    <row r="26" spans="1:21" x14ac:dyDescent="0.3">
      <c r="A26" s="42" t="s">
        <v>56</v>
      </c>
      <c r="B26" s="114">
        <v>4.5138888888888887E-4</v>
      </c>
      <c r="C26" s="114">
        <v>2.0833333333333335E-4</v>
      </c>
      <c r="D26" s="114">
        <v>3.7037037037037035E-4</v>
      </c>
    </row>
    <row r="27" spans="1:21" x14ac:dyDescent="0.3">
      <c r="A27" s="42" t="s">
        <v>57</v>
      </c>
      <c r="B27" s="114">
        <v>4.9768518518518521E-4</v>
      </c>
      <c r="C27" s="114">
        <v>3.2407407407407406E-4</v>
      </c>
      <c r="D27" s="114">
        <v>4.6296296296296298E-4</v>
      </c>
    </row>
    <row r="28" spans="1:21" x14ac:dyDescent="0.3">
      <c r="A28" s="42" t="s">
        <v>58</v>
      </c>
      <c r="B28" s="114">
        <v>1.1921296296296296E-3</v>
      </c>
      <c r="C28" s="114">
        <v>1.238425925925926E-3</v>
      </c>
      <c r="D28" s="114">
        <v>8.9120370370370373E-4</v>
      </c>
    </row>
    <row r="29" spans="1:21" x14ac:dyDescent="0.3">
      <c r="A29" s="42" t="s">
        <v>59</v>
      </c>
      <c r="B29" s="114">
        <v>3.7037037037037035E-4</v>
      </c>
      <c r="C29" s="114">
        <v>4.0509259259259258E-4</v>
      </c>
      <c r="D29" s="114">
        <v>6.018518518518519E-4</v>
      </c>
    </row>
    <row r="30" spans="1:21" x14ac:dyDescent="0.3">
      <c r="A30" s="42" t="s">
        <v>60</v>
      </c>
      <c r="B30" s="114">
        <v>1.0532407407407407E-3</v>
      </c>
      <c r="C30" s="114">
        <v>7.5231481481481482E-4</v>
      </c>
      <c r="D30" s="114">
        <v>6.9444444444444447E-4</v>
      </c>
    </row>
    <row r="31" spans="1:21" x14ac:dyDescent="0.3">
      <c r="A31" s="42" t="s">
        <v>61</v>
      </c>
      <c r="B31" s="114">
        <v>5.9027777777777778E-4</v>
      </c>
      <c r="C31" s="114">
        <v>5.0925925925925921E-4</v>
      </c>
      <c r="D31" s="114">
        <v>4.9768518518518521E-4</v>
      </c>
    </row>
    <row r="32" spans="1:21" x14ac:dyDescent="0.3">
      <c r="A32" s="42" t="s">
        <v>62</v>
      </c>
      <c r="B32" s="114">
        <v>1.736111111111111E-3</v>
      </c>
      <c r="C32" s="114">
        <v>1.1226851851851851E-3</v>
      </c>
      <c r="D32" s="114">
        <v>1.8981481481481482E-3</v>
      </c>
    </row>
    <row r="33" spans="1:16" x14ac:dyDescent="0.3">
      <c r="A33" s="42" t="s">
        <v>63</v>
      </c>
      <c r="B33" s="114">
        <v>4.7453703703703704E-4</v>
      </c>
      <c r="C33" s="114">
        <v>2.3148148148148149E-4</v>
      </c>
      <c r="D33" s="114">
        <v>4.2824074074074075E-4</v>
      </c>
    </row>
    <row r="34" spans="1:16" x14ac:dyDescent="0.3">
      <c r="A34" s="42" t="s">
        <v>64</v>
      </c>
      <c r="B34" s="114">
        <v>1.1574074074074073E-3</v>
      </c>
      <c r="C34" s="114">
        <v>6.018518518518519E-4</v>
      </c>
      <c r="D34" s="114">
        <v>8.9120370370370373E-4</v>
      </c>
    </row>
    <row r="35" spans="1:16" x14ac:dyDescent="0.3">
      <c r="A35" s="42" t="s">
        <v>65</v>
      </c>
      <c r="B35" s="114">
        <v>4.6296296296296298E-4</v>
      </c>
      <c r="C35" s="114">
        <v>3.3564814814814812E-4</v>
      </c>
      <c r="D35" s="114">
        <v>4.0509259259259258E-4</v>
      </c>
    </row>
    <row r="36" spans="1:16" x14ac:dyDescent="0.3">
      <c r="A36" s="42" t="s">
        <v>66</v>
      </c>
      <c r="B36" s="114">
        <v>3.8194444444444446E-4</v>
      </c>
      <c r="C36" s="114">
        <v>3.4722222222222224E-4</v>
      </c>
      <c r="D36" s="114">
        <v>3.1250000000000001E-4</v>
      </c>
    </row>
    <row r="37" spans="1:16" x14ac:dyDescent="0.3">
      <c r="A37" s="42" t="s">
        <v>67</v>
      </c>
      <c r="B37" s="114">
        <v>4.7453703703703704E-4</v>
      </c>
      <c r="C37" s="114">
        <v>3.5879629629629629E-4</v>
      </c>
      <c r="D37" s="114">
        <v>4.6296296296296298E-4</v>
      </c>
    </row>
    <row r="38" spans="1:16" x14ac:dyDescent="0.3">
      <c r="A38" s="42" t="s">
        <v>68</v>
      </c>
      <c r="B38" s="114"/>
      <c r="C38" s="114"/>
      <c r="D38" s="114"/>
    </row>
    <row r="39" spans="1:16" x14ac:dyDescent="0.3">
      <c r="A39" s="42" t="s">
        <v>69</v>
      </c>
      <c r="B39" s="114"/>
      <c r="C39" s="114"/>
      <c r="D39" s="114"/>
    </row>
    <row r="40" spans="1:16" x14ac:dyDescent="0.3">
      <c r="A40" s="42" t="s">
        <v>110</v>
      </c>
      <c r="B40" s="114"/>
      <c r="C40" s="114"/>
      <c r="D40" s="114"/>
      <c r="P40" s="110"/>
    </row>
    <row r="41" spans="1:16" x14ac:dyDescent="0.3">
      <c r="A41" s="42" t="s">
        <v>111</v>
      </c>
      <c r="B41" s="114"/>
      <c r="C41" s="114"/>
      <c r="D41" s="114"/>
    </row>
    <row r="42" spans="1:16" x14ac:dyDescent="0.3">
      <c r="A42" s="42" t="s">
        <v>112</v>
      </c>
      <c r="B42" s="114"/>
      <c r="C42" s="114"/>
      <c r="D42" s="114"/>
    </row>
    <row r="43" spans="1:16" x14ac:dyDescent="0.3">
      <c r="A43" s="42" t="s">
        <v>113</v>
      </c>
      <c r="B43" s="114"/>
      <c r="C43" s="114"/>
      <c r="D43" s="114"/>
    </row>
    <row r="44" spans="1:16" x14ac:dyDescent="0.3">
      <c r="A44" s="42" t="s">
        <v>114</v>
      </c>
      <c r="B44" s="114"/>
      <c r="C44" s="114"/>
      <c r="D44" s="114"/>
    </row>
    <row r="45" spans="1:16" x14ac:dyDescent="0.3">
      <c r="A45" s="42" t="s">
        <v>218</v>
      </c>
      <c r="B45" s="187"/>
      <c r="C45" s="187"/>
      <c r="D45" s="187"/>
    </row>
    <row r="46" spans="1:16" x14ac:dyDescent="0.3">
      <c r="A46" s="42" t="s">
        <v>219</v>
      </c>
      <c r="B46" s="187"/>
      <c r="C46" s="187"/>
      <c r="D46" s="187"/>
    </row>
    <row r="47" spans="1:16" x14ac:dyDescent="0.3">
      <c r="A47" s="42" t="s">
        <v>220</v>
      </c>
      <c r="B47" s="187"/>
      <c r="C47" s="187"/>
      <c r="D47" s="187"/>
      <c r="H47" s="44"/>
    </row>
    <row r="48" spans="1:16" x14ac:dyDescent="0.3">
      <c r="A48" s="42" t="s">
        <v>221</v>
      </c>
      <c r="B48" s="114"/>
      <c r="C48" s="114"/>
      <c r="D48" s="114"/>
    </row>
    <row r="49" spans="1:9" x14ac:dyDescent="0.3">
      <c r="A49" s="42" t="s">
        <v>222</v>
      </c>
      <c r="B49" s="114"/>
      <c r="C49" s="114"/>
      <c r="D49" s="114"/>
    </row>
    <row r="50" spans="1:9" x14ac:dyDescent="0.3">
      <c r="A50" s="42" t="s">
        <v>223</v>
      </c>
      <c r="B50" s="114"/>
      <c r="C50" s="114"/>
      <c r="D50" s="114"/>
    </row>
    <row r="51" spans="1:9" x14ac:dyDescent="0.3">
      <c r="A51" s="42" t="s">
        <v>224</v>
      </c>
      <c r="B51" s="114"/>
      <c r="C51" s="114"/>
      <c r="D51" s="114"/>
    </row>
    <row r="52" spans="1:9" x14ac:dyDescent="0.3">
      <c r="A52" s="42" t="s">
        <v>225</v>
      </c>
      <c r="B52" s="114"/>
      <c r="C52" s="114"/>
      <c r="D52" s="114"/>
    </row>
    <row r="53" spans="1:9" x14ac:dyDescent="0.3">
      <c r="A53" s="42" t="s">
        <v>226</v>
      </c>
      <c r="B53" s="114"/>
      <c r="C53" s="114"/>
      <c r="D53" s="114"/>
    </row>
    <row r="54" spans="1:9" x14ac:dyDescent="0.3">
      <c r="A54" s="42" t="s">
        <v>227</v>
      </c>
      <c r="B54" s="114"/>
      <c r="C54" s="114"/>
      <c r="D54" s="114"/>
      <c r="F54" s="44"/>
    </row>
    <row r="55" spans="1:9" x14ac:dyDescent="0.3">
      <c r="A55" s="45" t="s">
        <v>119</v>
      </c>
      <c r="B55" s="46">
        <f>SUM(B15:B54)</f>
        <v>1.7048611111111115E-2</v>
      </c>
      <c r="C55" s="46">
        <f>SUM(C15:C54)</f>
        <v>1.1354166666666665E-2</v>
      </c>
      <c r="D55" s="46">
        <f>SUM(D15:D54)</f>
        <v>1.5000000000000001E-2</v>
      </c>
      <c r="E55" s="35"/>
      <c r="F55" s="44"/>
    </row>
    <row r="56" spans="1:9" x14ac:dyDescent="0.3">
      <c r="A56" s="45" t="s">
        <v>99</v>
      </c>
      <c r="B56" s="47">
        <f>MINUTE(B55)*60+SECOND(B55)</f>
        <v>1473</v>
      </c>
      <c r="C56" s="47">
        <f>MINUTE(C55)*60+SECOND(C55)</f>
        <v>981</v>
      </c>
      <c r="D56" s="47">
        <f>MINUTE(D55)*60+SECOND(D55)</f>
        <v>1296</v>
      </c>
      <c r="F56" s="44"/>
      <c r="G56" s="48"/>
      <c r="H56" s="48"/>
      <c r="I56" s="48"/>
    </row>
    <row r="57" spans="1:9" x14ac:dyDescent="0.3">
      <c r="A57" s="45" t="s">
        <v>120</v>
      </c>
      <c r="B57" s="49">
        <f>B55/C6</f>
        <v>7.4124396135265714E-4</v>
      </c>
      <c r="C57" s="49">
        <f>C55/C6</f>
        <v>4.9365942028985503E-4</v>
      </c>
      <c r="D57" s="49">
        <f>D55/C6</f>
        <v>6.5217391304347831E-4</v>
      </c>
    </row>
    <row r="58" spans="1:9" x14ac:dyDescent="0.3">
      <c r="B58" s="50"/>
      <c r="C58" s="50"/>
      <c r="D58" s="50"/>
    </row>
    <row r="60" spans="1:9" ht="13.8" customHeight="1" x14ac:dyDescent="0.3">
      <c r="A60" s="51" t="s">
        <v>93</v>
      </c>
      <c r="B60" s="51" t="s">
        <v>4</v>
      </c>
      <c r="C60" s="51" t="s">
        <v>7</v>
      </c>
      <c r="D60" s="51" t="s">
        <v>8</v>
      </c>
      <c r="E60" s="52"/>
    </row>
    <row r="61" spans="1:9" x14ac:dyDescent="0.3">
      <c r="A61" s="53"/>
      <c r="B61" s="54">
        <f>B57</f>
        <v>7.4124396135265714E-4</v>
      </c>
      <c r="C61" s="54">
        <f>C57</f>
        <v>4.9365942028985503E-4</v>
      </c>
      <c r="D61" s="55">
        <f>D57</f>
        <v>6.5217391304347831E-4</v>
      </c>
    </row>
    <row r="62" spans="1:9" x14ac:dyDescent="0.3">
      <c r="A62" s="53"/>
      <c r="B62" s="56">
        <f>MINUTE(B57)*60+SECOND(B57)</f>
        <v>64</v>
      </c>
      <c r="C62" s="56">
        <f t="shared" ref="C62:D62" si="0">MINUTE(C57)*60+SECOND(C57)</f>
        <v>43</v>
      </c>
      <c r="D62" s="56">
        <f t="shared" si="0"/>
        <v>56</v>
      </c>
    </row>
    <row r="63" spans="1:9" x14ac:dyDescent="0.3">
      <c r="A63" s="57" t="s">
        <v>100</v>
      </c>
      <c r="B63" s="58">
        <f>(40*60)/B62</f>
        <v>37.5</v>
      </c>
      <c r="C63" s="58">
        <f>(10*60)/C62</f>
        <v>13.953488372093023</v>
      </c>
      <c r="D63" s="58">
        <f>(143*60)/D62</f>
        <v>153.21428571428572</v>
      </c>
      <c r="E63" s="59"/>
      <c r="F63" s="60"/>
      <c r="G63" s="60"/>
      <c r="H63" s="60"/>
      <c r="I63" s="60"/>
    </row>
    <row r="64" spans="1:9" x14ac:dyDescent="0.3">
      <c r="D64" s="1"/>
      <c r="F64" s="61"/>
      <c r="G64" s="61"/>
      <c r="H64" s="4"/>
    </row>
    <row r="65" spans="3:6" x14ac:dyDescent="0.3">
      <c r="C65" s="2"/>
      <c r="D65" s="1"/>
      <c r="F65" s="61"/>
    </row>
    <row r="66" spans="3:6" x14ac:dyDescent="0.3">
      <c r="C66" s="2"/>
      <c r="E66" s="1"/>
    </row>
    <row r="67" spans="3:6" x14ac:dyDescent="0.3">
      <c r="C67" s="2"/>
      <c r="E67" s="1"/>
    </row>
    <row r="68" spans="3:6" x14ac:dyDescent="0.3">
      <c r="C68" s="2"/>
      <c r="E68" s="1"/>
    </row>
  </sheetData>
  <sheetProtection algorithmName="SHA-512" hashValue="4iH9Km/fdxVB0YAnJMNMkPlF95nhjAr4YOIWa/DyVYKpWF4RQi4DmyI4zKySBpTgy70oHH/fohnhX8ofmozt0A==" saltValue="S7acI94PZCDpqjTle0cbcw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7:D9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T26"/>
  <sheetViews>
    <sheetView topLeftCell="A3" zoomScaleNormal="100" workbookViewId="0">
      <selection activeCell="K8" sqref="K8"/>
    </sheetView>
  </sheetViews>
  <sheetFormatPr defaultColWidth="8.88671875" defaultRowHeight="14.4" x14ac:dyDescent="0.3"/>
  <cols>
    <col min="1" max="1" width="26.88671875" style="1" customWidth="1"/>
    <col min="2" max="2" width="10.6640625" style="1" customWidth="1"/>
    <col min="3" max="3" width="10" style="1" customWidth="1"/>
    <col min="4" max="4" width="9.88671875" style="1" customWidth="1"/>
    <col min="5" max="5" width="12.21875" style="1" customWidth="1"/>
    <col min="6" max="6" width="8.109375" style="1" customWidth="1"/>
    <col min="7" max="7" width="5.44140625" style="2" customWidth="1"/>
    <col min="8" max="8" width="7" style="43" bestFit="1" customWidth="1"/>
    <col min="9" max="9" width="5.21875" style="1" customWidth="1"/>
    <col min="10" max="16" width="8.88671875" style="1"/>
    <col min="17" max="17" width="13.33203125" style="1" customWidth="1"/>
    <col min="18" max="18" width="10.6640625" style="1" bestFit="1" customWidth="1"/>
    <col min="19" max="16384" width="8.88671875" style="1"/>
  </cols>
  <sheetData>
    <row r="1" spans="1:19" ht="18" thickBot="1" x14ac:dyDescent="0.4">
      <c r="A1" s="23" t="s">
        <v>124</v>
      </c>
      <c r="B1" s="23"/>
      <c r="C1" s="23"/>
      <c r="D1" s="23"/>
      <c r="E1" s="23"/>
      <c r="F1" s="23"/>
    </row>
    <row r="2" spans="1:19" s="12" customFormat="1" ht="15" thickTop="1" x14ac:dyDescent="0.3">
      <c r="A2" s="11" t="s">
        <v>107</v>
      </c>
      <c r="B2" s="11"/>
      <c r="G2" s="13"/>
      <c r="H2" s="14"/>
    </row>
    <row r="3" spans="1:19" s="12" customFormat="1" x14ac:dyDescent="0.3">
      <c r="A3" s="11" t="s">
        <v>106</v>
      </c>
      <c r="B3" s="11"/>
      <c r="G3" s="13"/>
      <c r="H3" s="14"/>
    </row>
    <row r="4" spans="1:19" s="9" customFormat="1" x14ac:dyDescent="0.3">
      <c r="A4" s="15" t="s">
        <v>27</v>
      </c>
      <c r="B4" s="15"/>
      <c r="G4" s="16"/>
      <c r="H4" s="17"/>
    </row>
    <row r="5" spans="1:19" s="9" customFormat="1" x14ac:dyDescent="0.3">
      <c r="A5" s="15" t="s">
        <v>73</v>
      </c>
      <c r="B5" s="15"/>
      <c r="G5" s="16"/>
      <c r="H5" s="17"/>
    </row>
    <row r="6" spans="1:19" s="9" customFormat="1" x14ac:dyDescent="0.3">
      <c r="A6" s="15"/>
      <c r="B6" s="15"/>
      <c r="G6" s="16"/>
      <c r="H6" s="17"/>
    </row>
    <row r="7" spans="1:19" ht="30" customHeight="1" x14ac:dyDescent="0.3">
      <c r="B7" s="62" t="s">
        <v>86</v>
      </c>
      <c r="C7" s="62" t="s">
        <v>87</v>
      </c>
      <c r="D7" s="62" t="s">
        <v>28</v>
      </c>
      <c r="E7" s="62" t="s">
        <v>88</v>
      </c>
      <c r="F7" s="62" t="s">
        <v>29</v>
      </c>
      <c r="I7" s="110"/>
    </row>
    <row r="8" spans="1:19" x14ac:dyDescent="0.3">
      <c r="A8" s="63" t="s">
        <v>30</v>
      </c>
      <c r="B8" s="18">
        <v>0</v>
      </c>
      <c r="C8" s="64">
        <v>1</v>
      </c>
      <c r="D8" s="64">
        <v>2</v>
      </c>
      <c r="E8" s="64">
        <v>3</v>
      </c>
      <c r="F8" s="64">
        <v>4</v>
      </c>
      <c r="G8" s="65" t="s">
        <v>31</v>
      </c>
      <c r="H8" s="66" t="s">
        <v>32</v>
      </c>
      <c r="I8" s="3"/>
      <c r="J8" s="124" t="s">
        <v>0</v>
      </c>
      <c r="K8" s="124"/>
      <c r="L8" s="124"/>
      <c r="M8" s="124" t="s">
        <v>1</v>
      </c>
      <c r="N8" s="124"/>
      <c r="O8" s="124"/>
      <c r="P8" s="124" t="s">
        <v>2</v>
      </c>
      <c r="Q8" s="124"/>
      <c r="R8" s="124"/>
      <c r="S8" s="124"/>
    </row>
    <row r="9" spans="1:19" ht="15.6" x14ac:dyDescent="0.3">
      <c r="A9" s="120" t="s">
        <v>17</v>
      </c>
      <c r="B9" s="121">
        <v>1</v>
      </c>
      <c r="C9" s="122">
        <v>7</v>
      </c>
      <c r="D9" s="122">
        <v>12</v>
      </c>
      <c r="E9" s="122">
        <v>5</v>
      </c>
      <c r="F9" s="122">
        <v>6</v>
      </c>
      <c r="G9" s="67">
        <f>SUM(B9:F9)</f>
        <v>31</v>
      </c>
      <c r="H9" s="68">
        <f>(B9*B8)+(C9*C8)+(D9*D8)+(E9*E8)+(F9*F8)</f>
        <v>70</v>
      </c>
      <c r="I9" s="3"/>
    </row>
    <row r="10" spans="1:19" ht="15.6" x14ac:dyDescent="0.3">
      <c r="A10" s="69" t="s">
        <v>89</v>
      </c>
      <c r="B10" s="70">
        <f>(B9*100)/G9</f>
        <v>3.225806451612903</v>
      </c>
      <c r="C10" s="70">
        <f>(C9*100)/G9</f>
        <v>22.580645161290324</v>
      </c>
      <c r="D10" s="70">
        <f>(D9*100)/G9</f>
        <v>38.70967741935484</v>
      </c>
      <c r="E10" s="70">
        <f>(E9*100)/G9</f>
        <v>16.129032258064516</v>
      </c>
      <c r="F10" s="70">
        <f>(F9*100)/G9</f>
        <v>19.35483870967742</v>
      </c>
      <c r="G10" s="67"/>
      <c r="H10" s="68"/>
      <c r="I10" s="3"/>
    </row>
    <row r="11" spans="1:19" ht="15.6" x14ac:dyDescent="0.3">
      <c r="A11" s="120" t="s">
        <v>18</v>
      </c>
      <c r="B11" s="121">
        <v>1</v>
      </c>
      <c r="C11" s="122">
        <v>12</v>
      </c>
      <c r="D11" s="122">
        <v>10</v>
      </c>
      <c r="E11" s="122">
        <v>5</v>
      </c>
      <c r="F11" s="122">
        <v>3</v>
      </c>
      <c r="G11" s="67">
        <f>SUM(B11:F11)</f>
        <v>31</v>
      </c>
      <c r="H11" s="68">
        <f>(B11*B8)+(C11*C8)+(D11*D8)+(E11*E8)+(F11*F8)</f>
        <v>59</v>
      </c>
      <c r="I11" s="3"/>
    </row>
    <row r="12" spans="1:19" ht="15.6" x14ac:dyDescent="0.3">
      <c r="A12" s="69" t="s">
        <v>89</v>
      </c>
      <c r="B12" s="70">
        <f>(B11*100)/G11</f>
        <v>3.225806451612903</v>
      </c>
      <c r="C12" s="70">
        <f>(C11*100)/G11</f>
        <v>38.70967741935484</v>
      </c>
      <c r="D12" s="70">
        <f>(D11*100)/G11</f>
        <v>32.258064516129032</v>
      </c>
      <c r="E12" s="70">
        <f>(E11*100)/G11</f>
        <v>16.129032258064516</v>
      </c>
      <c r="F12" s="70">
        <f>(F11*100)/G11</f>
        <v>9.67741935483871</v>
      </c>
      <c r="G12" s="67"/>
      <c r="H12" s="68"/>
      <c r="I12" s="3"/>
    </row>
    <row r="13" spans="1:19" ht="15.6" x14ac:dyDescent="0.3">
      <c r="A13" s="120" t="s">
        <v>43</v>
      </c>
      <c r="B13" s="121">
        <v>1</v>
      </c>
      <c r="C13" s="122">
        <v>12</v>
      </c>
      <c r="D13" s="122">
        <v>11</v>
      </c>
      <c r="E13" s="122">
        <v>5</v>
      </c>
      <c r="F13" s="122">
        <v>2</v>
      </c>
      <c r="G13" s="67">
        <f>SUM(B13:F13)</f>
        <v>31</v>
      </c>
      <c r="H13" s="68">
        <f>(B13*B8)+(C13*C8)+(D13*D8)+(E13*E8)+(F13*F8)</f>
        <v>57</v>
      </c>
      <c r="I13" s="3"/>
    </row>
    <row r="14" spans="1:19" ht="15.6" x14ac:dyDescent="0.3">
      <c r="A14" s="69" t="s">
        <v>90</v>
      </c>
      <c r="B14" s="70">
        <f>(B13*100)/G13</f>
        <v>3.225806451612903</v>
      </c>
      <c r="C14" s="70">
        <f>(C13*100)/G13</f>
        <v>38.70967741935484</v>
      </c>
      <c r="D14" s="70">
        <f>(D13*100)/G13</f>
        <v>35.483870967741936</v>
      </c>
      <c r="E14" s="70">
        <f>(E13*100)/G13</f>
        <v>16.129032258064516</v>
      </c>
      <c r="F14" s="70">
        <f>(F13*100)/G13</f>
        <v>6.4516129032258061</v>
      </c>
      <c r="G14" s="67"/>
      <c r="H14" s="68"/>
      <c r="I14" s="3"/>
    </row>
    <row r="15" spans="1:19" ht="15.6" x14ac:dyDescent="0.3">
      <c r="A15" s="120" t="s">
        <v>20</v>
      </c>
      <c r="B15" s="121">
        <v>1</v>
      </c>
      <c r="C15" s="122">
        <v>15</v>
      </c>
      <c r="D15" s="122">
        <v>9</v>
      </c>
      <c r="E15" s="122">
        <v>3</v>
      </c>
      <c r="F15" s="122">
        <v>3</v>
      </c>
      <c r="G15" s="67">
        <f>SUM(B15:F15)</f>
        <v>31</v>
      </c>
      <c r="H15" s="68">
        <f>(B15*B8)+(C15*C8)+(D15*D8)+(E15*E8)+(F15*F8)</f>
        <v>54</v>
      </c>
      <c r="I15" s="3"/>
    </row>
    <row r="16" spans="1:19" ht="15.6" x14ac:dyDescent="0.3">
      <c r="A16" s="69" t="s">
        <v>90</v>
      </c>
      <c r="B16" s="70">
        <f>(B15*100)/G15</f>
        <v>3.225806451612903</v>
      </c>
      <c r="C16" s="70">
        <f>(C15*100)/G15</f>
        <v>48.387096774193552</v>
      </c>
      <c r="D16" s="70">
        <f>(D15*100)/G15</f>
        <v>29.032258064516128</v>
      </c>
      <c r="E16" s="70">
        <f>(E15*100)/G15</f>
        <v>9.67741935483871</v>
      </c>
      <c r="F16" s="70">
        <f>(F15*100)/G15</f>
        <v>9.67741935483871</v>
      </c>
      <c r="G16" s="67"/>
      <c r="H16" s="68"/>
      <c r="I16" s="3"/>
    </row>
    <row r="17" spans="1:20" ht="15.6" x14ac:dyDescent="0.3">
      <c r="A17" s="120" t="s">
        <v>33</v>
      </c>
      <c r="B17" s="121">
        <v>1</v>
      </c>
      <c r="C17" s="123">
        <v>9</v>
      </c>
      <c r="D17" s="123">
        <v>11</v>
      </c>
      <c r="E17" s="123">
        <v>6</v>
      </c>
      <c r="F17" s="123">
        <v>4</v>
      </c>
      <c r="G17" s="21">
        <f>SUM(B17:F17)</f>
        <v>31</v>
      </c>
      <c r="H17" s="68">
        <f>(B17*B8)+(C17*C8)+(D17*D8)+(E17*E8)+(F17*F8)</f>
        <v>65</v>
      </c>
      <c r="I17" s="3"/>
      <c r="T17" s="71"/>
    </row>
    <row r="18" spans="1:20" ht="15.6" x14ac:dyDescent="0.3">
      <c r="A18" s="69" t="s">
        <v>44</v>
      </c>
      <c r="B18" s="70">
        <f>(B17*100)/G17</f>
        <v>3.225806451612903</v>
      </c>
      <c r="C18" s="70">
        <f>(C17*100)/G17</f>
        <v>29.032258064516128</v>
      </c>
      <c r="D18" s="70">
        <f>(D17*100)/G17</f>
        <v>35.483870967741936</v>
      </c>
      <c r="E18" s="70">
        <f>(E17*100)/G17</f>
        <v>19.35483870967742</v>
      </c>
      <c r="F18" s="70">
        <f>(F17*100)/G17</f>
        <v>12.903225806451612</v>
      </c>
      <c r="G18" s="67"/>
      <c r="H18" s="68"/>
      <c r="I18" s="3"/>
      <c r="T18" s="71"/>
    </row>
    <row r="19" spans="1:20" ht="18.600000000000001" customHeight="1" x14ac:dyDescent="0.3">
      <c r="A19" s="298" t="s">
        <v>105</v>
      </c>
      <c r="B19" s="299"/>
      <c r="C19" s="299"/>
      <c r="D19" s="299"/>
      <c r="E19" s="299"/>
      <c r="F19" s="299"/>
      <c r="G19" s="300"/>
      <c r="H19" s="72">
        <f>(H9+H11+H13+H15+H17)/G9</f>
        <v>9.8387096774193541</v>
      </c>
      <c r="I19" s="3"/>
      <c r="T19" s="71"/>
    </row>
    <row r="20" spans="1:20" ht="39" customHeight="1" x14ac:dyDescent="0.3">
      <c r="H20" s="73"/>
      <c r="I20" s="3"/>
      <c r="T20" s="71"/>
    </row>
    <row r="21" spans="1:20" ht="31.8" customHeight="1" x14ac:dyDescent="0.3">
      <c r="A21" s="74" t="s">
        <v>34</v>
      </c>
      <c r="B21" s="75" t="s">
        <v>104</v>
      </c>
      <c r="C21" s="76" t="s">
        <v>103</v>
      </c>
      <c r="D21" s="76" t="s">
        <v>35</v>
      </c>
      <c r="E21" s="76" t="s">
        <v>88</v>
      </c>
      <c r="F21" s="76" t="s">
        <v>36</v>
      </c>
      <c r="G21" s="1"/>
      <c r="H21" s="1"/>
    </row>
    <row r="22" spans="1:20" x14ac:dyDescent="0.3">
      <c r="A22" s="77" t="s">
        <v>37</v>
      </c>
      <c r="B22" s="78">
        <f>B10</f>
        <v>3.225806451612903</v>
      </c>
      <c r="C22" s="79">
        <f>C10</f>
        <v>22.580645161290324</v>
      </c>
      <c r="D22" s="79">
        <f>D10</f>
        <v>38.70967741935484</v>
      </c>
      <c r="E22" s="79">
        <f>E10</f>
        <v>16.129032258064516</v>
      </c>
      <c r="F22" s="79">
        <f>F10</f>
        <v>19.35483870967742</v>
      </c>
      <c r="G22" s="1"/>
      <c r="H22" s="1"/>
    </row>
    <row r="23" spans="1:20" x14ac:dyDescent="0.3">
      <c r="A23" s="77" t="s">
        <v>38</v>
      </c>
      <c r="B23" s="78">
        <f>B12</f>
        <v>3.225806451612903</v>
      </c>
      <c r="C23" s="79">
        <f>C12</f>
        <v>38.70967741935484</v>
      </c>
      <c r="D23" s="79">
        <f>D12</f>
        <v>32.258064516129032</v>
      </c>
      <c r="E23" s="79">
        <f>E12</f>
        <v>16.129032258064516</v>
      </c>
      <c r="F23" s="79">
        <f>F12</f>
        <v>9.67741935483871</v>
      </c>
      <c r="G23" s="1"/>
    </row>
    <row r="24" spans="1:20" x14ac:dyDescent="0.3">
      <c r="A24" s="77" t="s">
        <v>39</v>
      </c>
      <c r="B24" s="78">
        <f>B14</f>
        <v>3.225806451612903</v>
      </c>
      <c r="C24" s="79">
        <f>C14</f>
        <v>38.70967741935484</v>
      </c>
      <c r="D24" s="79">
        <f>D14</f>
        <v>35.483870967741936</v>
      </c>
      <c r="E24" s="79">
        <f>E14</f>
        <v>16.129032258064516</v>
      </c>
      <c r="F24" s="79">
        <f>F14</f>
        <v>6.4516129032258061</v>
      </c>
    </row>
    <row r="25" spans="1:20" x14ac:dyDescent="0.3">
      <c r="A25" s="32" t="s">
        <v>40</v>
      </c>
      <c r="B25" s="78">
        <f>B16</f>
        <v>3.225806451612903</v>
      </c>
      <c r="C25" s="79">
        <f>C16</f>
        <v>48.387096774193552</v>
      </c>
      <c r="D25" s="79">
        <f>D16</f>
        <v>29.032258064516128</v>
      </c>
      <c r="E25" s="79">
        <f>E16</f>
        <v>9.67741935483871</v>
      </c>
      <c r="F25" s="79">
        <f>F16</f>
        <v>9.67741935483871</v>
      </c>
    </row>
    <row r="26" spans="1:20" x14ac:dyDescent="0.3">
      <c r="A26" s="32" t="s">
        <v>41</v>
      </c>
      <c r="B26" s="78">
        <f>B18</f>
        <v>3.225806451612903</v>
      </c>
      <c r="C26" s="79">
        <f>C18</f>
        <v>29.032258064516128</v>
      </c>
      <c r="D26" s="79">
        <f>D18</f>
        <v>35.483870967741936</v>
      </c>
      <c r="E26" s="79">
        <f>E18</f>
        <v>19.35483870967742</v>
      </c>
      <c r="F26" s="79">
        <f>F18</f>
        <v>12.903225806451612</v>
      </c>
    </row>
  </sheetData>
  <sheetProtection algorithmName="SHA-512" hashValue="OMHlvgRaEoFlfe9Wp5aMGpLcVpdbeJmNE26hZBqKnjftNxv7lqolkdEEmja6SpaHsuftHX3LrinzSNvj2LM05w==" saltValue="9L36WVldo6YQcuyUyh65tw==" spinCount="100000" sheet="1" objects="1" scenarios="1" selectLockedCells="1"/>
  <mergeCells count="1">
    <mergeCell ref="A19:G1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F12 F14 F16 C16:D16 C14:D14 C12:D12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X32"/>
  <sheetViews>
    <sheetView tabSelected="1" topLeftCell="A3" zoomScale="80" zoomScaleNormal="80" workbookViewId="0">
      <selection activeCell="B19" sqref="B19"/>
    </sheetView>
  </sheetViews>
  <sheetFormatPr defaultColWidth="8.88671875" defaultRowHeight="14.4" x14ac:dyDescent="0.3"/>
  <cols>
    <col min="1" max="1" width="21.21875" style="1" customWidth="1"/>
    <col min="2" max="2" width="10.44140625" style="109" customWidth="1"/>
    <col min="3" max="3" width="8" style="1" bestFit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8" width="8.88671875" style="1"/>
    <col min="19" max="19" width="2.77734375" style="1" customWidth="1"/>
    <col min="20" max="16384" width="8.88671875" style="1"/>
  </cols>
  <sheetData>
    <row r="1" spans="1:24" ht="18" thickBot="1" x14ac:dyDescent="0.4">
      <c r="A1" s="2"/>
      <c r="B1" s="23" t="s">
        <v>125</v>
      </c>
      <c r="C1" s="23"/>
      <c r="D1" s="23"/>
      <c r="E1" s="23"/>
      <c r="F1" s="23"/>
      <c r="G1" s="23"/>
      <c r="H1" s="23"/>
      <c r="I1" s="24"/>
      <c r="J1" s="24"/>
      <c r="K1" s="24"/>
    </row>
    <row r="2" spans="1:24" s="12" customFormat="1" ht="15" thickTop="1" x14ac:dyDescent="0.3">
      <c r="A2" s="11" t="s">
        <v>102</v>
      </c>
      <c r="B2" s="80"/>
    </row>
    <row r="3" spans="1:24" s="81" customFormat="1" ht="13.8" x14ac:dyDescent="0.3">
      <c r="A3" s="81" t="s">
        <v>85</v>
      </c>
      <c r="B3" s="82"/>
      <c r="D3" s="83"/>
    </row>
    <row r="4" spans="1:24" x14ac:dyDescent="0.3">
      <c r="A4" s="84" t="s">
        <v>3</v>
      </c>
      <c r="B4" s="85"/>
      <c r="C4" s="86"/>
      <c r="D4"/>
      <c r="E4"/>
      <c r="F4"/>
    </row>
    <row r="5" spans="1:24" x14ac:dyDescent="0.3">
      <c r="A5" s="4"/>
      <c r="B5" s="85"/>
      <c r="C5" s="86"/>
      <c r="D5"/>
      <c r="E5"/>
      <c r="F5"/>
    </row>
    <row r="6" spans="1:24" x14ac:dyDescent="0.3">
      <c r="A6" s="87" t="s">
        <v>4</v>
      </c>
      <c r="B6" s="88" t="s">
        <v>26</v>
      </c>
      <c r="C6" s="87"/>
      <c r="D6" s="3"/>
      <c r="E6" s="5" t="s">
        <v>10</v>
      </c>
      <c r="F6" s="6"/>
      <c r="G6" s="6"/>
      <c r="H6" s="6"/>
      <c r="I6" s="6"/>
      <c r="J6" s="6"/>
      <c r="K6" s="7"/>
      <c r="M6" s="5" t="s">
        <v>9</v>
      </c>
      <c r="N6" s="6"/>
      <c r="O6" s="6"/>
      <c r="P6" s="6"/>
      <c r="Q6" s="6"/>
      <c r="R6" s="7"/>
    </row>
    <row r="7" spans="1:24" x14ac:dyDescent="0.3">
      <c r="A7" s="89" t="s">
        <v>42</v>
      </c>
      <c r="B7" s="8">
        <v>2</v>
      </c>
      <c r="C7" s="90"/>
      <c r="D7" s="3"/>
    </row>
    <row r="8" spans="1:24" x14ac:dyDescent="0.3">
      <c r="A8" s="89" t="s">
        <v>5</v>
      </c>
      <c r="B8" s="8">
        <v>0</v>
      </c>
      <c r="C8" s="90"/>
      <c r="D8" s="3"/>
      <c r="T8" s="301" t="s">
        <v>108</v>
      </c>
      <c r="U8" s="302"/>
      <c r="V8" s="302"/>
      <c r="W8" s="303"/>
      <c r="X8" s="7"/>
    </row>
    <row r="9" spans="1:24" x14ac:dyDescent="0.3">
      <c r="A9" s="89" t="s">
        <v>6</v>
      </c>
      <c r="B9" s="8">
        <v>20</v>
      </c>
      <c r="C9" s="90"/>
      <c r="D9" s="3"/>
    </row>
    <row r="10" spans="1:24" x14ac:dyDescent="0.3">
      <c r="A10" s="89" t="s">
        <v>80</v>
      </c>
      <c r="B10" s="8">
        <v>13</v>
      </c>
      <c r="C10" s="90"/>
      <c r="D10" s="3"/>
    </row>
    <row r="11" spans="1:24" x14ac:dyDescent="0.3">
      <c r="A11" s="89" t="s">
        <v>82</v>
      </c>
      <c r="B11" s="8">
        <v>5</v>
      </c>
      <c r="C11" s="90"/>
      <c r="D11" s="3"/>
    </row>
    <row r="12" spans="1:24" x14ac:dyDescent="0.3">
      <c r="A12" s="91" t="s">
        <v>7</v>
      </c>
      <c r="B12" s="88" t="s">
        <v>26</v>
      </c>
      <c r="C12" s="87"/>
      <c r="D12" s="92"/>
    </row>
    <row r="13" spans="1:24" x14ac:dyDescent="0.3">
      <c r="A13" s="93" t="s">
        <v>42</v>
      </c>
      <c r="B13" s="8">
        <v>1</v>
      </c>
      <c r="C13" s="90"/>
      <c r="D13" s="3"/>
    </row>
    <row r="14" spans="1:24" x14ac:dyDescent="0.3">
      <c r="A14" s="93" t="s">
        <v>5</v>
      </c>
      <c r="B14" s="8">
        <v>0</v>
      </c>
      <c r="C14" s="90"/>
      <c r="D14" s="10"/>
    </row>
    <row r="15" spans="1:24" x14ac:dyDescent="0.3">
      <c r="A15" s="93" t="s">
        <v>6</v>
      </c>
      <c r="B15" s="8">
        <v>7</v>
      </c>
      <c r="C15" s="90"/>
      <c r="D15" s="3"/>
    </row>
    <row r="16" spans="1:24" x14ac:dyDescent="0.3">
      <c r="A16" s="93" t="s">
        <v>80</v>
      </c>
      <c r="B16" s="8">
        <v>2</v>
      </c>
      <c r="C16" s="90"/>
      <c r="D16" s="3"/>
    </row>
    <row r="17" spans="1:23" x14ac:dyDescent="0.3">
      <c r="A17" s="93" t="s">
        <v>81</v>
      </c>
      <c r="B17" s="8">
        <v>0</v>
      </c>
      <c r="C17" s="90"/>
      <c r="D17" s="3"/>
    </row>
    <row r="18" spans="1:23" x14ac:dyDescent="0.3">
      <c r="A18" s="94" t="s">
        <v>8</v>
      </c>
      <c r="B18" s="88" t="s">
        <v>26</v>
      </c>
      <c r="C18" s="87"/>
      <c r="D18" s="3"/>
    </row>
    <row r="19" spans="1:23" x14ac:dyDescent="0.3">
      <c r="A19" s="95" t="s">
        <v>42</v>
      </c>
      <c r="B19" s="8">
        <v>0</v>
      </c>
      <c r="C19" s="90"/>
      <c r="D19" s="3"/>
      <c r="E19" s="5" t="s">
        <v>11</v>
      </c>
      <c r="F19" s="6"/>
      <c r="G19" s="6"/>
      <c r="H19" s="6"/>
      <c r="I19" s="22"/>
      <c r="J19" s="6"/>
      <c r="K19" s="6"/>
      <c r="L19" s="7"/>
      <c r="M19" s="96"/>
      <c r="N19" s="5" t="s">
        <v>9</v>
      </c>
      <c r="O19" s="6"/>
      <c r="P19" s="6"/>
      <c r="Q19" s="6"/>
      <c r="R19" s="7"/>
    </row>
    <row r="20" spans="1:23" x14ac:dyDescent="0.3">
      <c r="A20" s="95" t="s">
        <v>78</v>
      </c>
      <c r="B20" s="8">
        <v>0</v>
      </c>
      <c r="C20" s="90"/>
      <c r="D20" s="3"/>
    </row>
    <row r="21" spans="1:23" x14ac:dyDescent="0.3">
      <c r="A21" s="95" t="s">
        <v>79</v>
      </c>
      <c r="B21" s="8">
        <v>1</v>
      </c>
      <c r="C21" s="90"/>
      <c r="D21" s="3"/>
    </row>
    <row r="22" spans="1:23" x14ac:dyDescent="0.3">
      <c r="A22" s="95" t="s">
        <v>80</v>
      </c>
      <c r="B22" s="8">
        <v>7</v>
      </c>
      <c r="C22" s="90"/>
      <c r="D22" s="3"/>
    </row>
    <row r="23" spans="1:23" x14ac:dyDescent="0.3">
      <c r="A23" s="95" t="s">
        <v>83</v>
      </c>
      <c r="B23" s="8">
        <v>2</v>
      </c>
      <c r="C23" s="90"/>
      <c r="D23" s="3"/>
    </row>
    <row r="24" spans="1:23" x14ac:dyDescent="0.3">
      <c r="A24" s="97" t="s">
        <v>84</v>
      </c>
      <c r="B24" s="125">
        <v>7</v>
      </c>
      <c r="W24" s="110"/>
    </row>
    <row r="25" spans="1:23" x14ac:dyDescent="0.3">
      <c r="A25" s="98" t="s">
        <v>91</v>
      </c>
      <c r="B25" s="99" t="s">
        <v>94</v>
      </c>
      <c r="C25" s="18" t="s">
        <v>101</v>
      </c>
    </row>
    <row r="26" spans="1:23" x14ac:dyDescent="0.3">
      <c r="A26" s="100" t="s">
        <v>12</v>
      </c>
      <c r="B26" s="20">
        <v>1.2847222222222223E-3</v>
      </c>
      <c r="C26" s="101">
        <f>MINUTE(B26)*60+SECOND(B26)</f>
        <v>111</v>
      </c>
      <c r="D26" s="102"/>
    </row>
    <row r="27" spans="1:23" x14ac:dyDescent="0.3">
      <c r="A27" s="103" t="s">
        <v>13</v>
      </c>
      <c r="B27" s="20">
        <v>4.7453703703703704E-4</v>
      </c>
      <c r="C27" s="101">
        <f t="shared" ref="C27:C28" si="0">MINUTE(B27)*60+SECOND(B27)</f>
        <v>41</v>
      </c>
    </row>
    <row r="28" spans="1:23" x14ac:dyDescent="0.3">
      <c r="A28" s="104" t="s">
        <v>14</v>
      </c>
      <c r="B28" s="20">
        <v>1.238425925925926E-3</v>
      </c>
      <c r="C28" s="101">
        <f t="shared" si="0"/>
        <v>107</v>
      </c>
    </row>
    <row r="29" spans="1:23" x14ac:dyDescent="0.3">
      <c r="A29" s="98" t="s">
        <v>95</v>
      </c>
      <c r="B29" s="105" t="s">
        <v>92</v>
      </c>
    </row>
    <row r="30" spans="1:23" x14ac:dyDescent="0.3">
      <c r="A30" s="106" t="s">
        <v>96</v>
      </c>
      <c r="B30" s="21">
        <f>(40*60)/C26</f>
        <v>21.621621621621621</v>
      </c>
    </row>
    <row r="31" spans="1:23" x14ac:dyDescent="0.3">
      <c r="A31" s="107" t="s">
        <v>97</v>
      </c>
      <c r="B31" s="21">
        <f>(10*60)/C27</f>
        <v>14.634146341463415</v>
      </c>
    </row>
    <row r="32" spans="1:23" x14ac:dyDescent="0.3">
      <c r="A32" s="108" t="s">
        <v>98</v>
      </c>
      <c r="B32" s="21">
        <f>(143*60)/C28</f>
        <v>80.186915887850461</v>
      </c>
    </row>
  </sheetData>
  <sheetProtection algorithmName="SHA-512" hashValue="a8FZlVAoUdVJw2h3eYbFnwg/2ESi9UdTFlNapVK8N25OX/iXp2SXpoZYSl2nF4+qv7ExqMadkRgSZg23c/sVbQ==" saltValue="ttlRIK50s26tpB+hboNgLA==" spinCount="100000" sheet="1" selectLockedCells="1"/>
  <mergeCells count="1">
    <mergeCell ref="T8:W8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Banco Dados 1a avaliação</vt:lpstr>
      <vt:lpstr>SALA (simplificado) (Vol. 5)</vt:lpstr>
      <vt:lpstr>SALA (marcadores) (Vol. 5)</vt:lpstr>
      <vt:lpstr>INDIVIDUAL Vol.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2026-02-03T16:52:39Z</dcterms:modified>
</cp:coreProperties>
</file>